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AWSVR-1\Users\SherryC\Templates\"/>
    </mc:Choice>
  </mc:AlternateContent>
  <bookViews>
    <workbookView xWindow="0" yWindow="0" windowWidth="25200" windowHeight="11985" activeTab="1"/>
  </bookViews>
  <sheets>
    <sheet name="Instructions" sheetId="3" r:id="rId1"/>
    <sheet name="Step 1-Feed input section" sheetId="1" r:id="rId2"/>
    <sheet name="Step 2-Results" sheetId="4" r:id="rId3"/>
    <sheet name="Heather Gessner" sheetId="2" r:id="rId4"/>
  </sheets>
  <definedNames>
    <definedName name="_xlnm.Print_Area" localSheetId="1">'Step 1-Feed input section'!$A$2:$K$38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21" i="1" l="1"/>
  <c r="F22" i="1"/>
  <c r="F23" i="1"/>
  <c r="F24" i="1"/>
  <c r="F25" i="1"/>
  <c r="F26" i="1"/>
  <c r="F27" i="1"/>
  <c r="F28" i="1"/>
  <c r="F29" i="1"/>
  <c r="F30" i="1"/>
  <c r="F31" i="1"/>
  <c r="F32" i="1"/>
  <c r="F33" i="1"/>
  <c r="F34" i="1"/>
  <c r="F35" i="1"/>
  <c r="F36" i="1"/>
  <c r="F16" i="1"/>
  <c r="F17" i="1"/>
  <c r="F18" i="1"/>
  <c r="F15" i="1"/>
  <c r="F35" i="4"/>
  <c r="G35" i="4"/>
  <c r="F31" i="4"/>
  <c r="G31" i="4"/>
  <c r="B20" i="1"/>
  <c r="F20" i="1"/>
  <c r="F27" i="4"/>
  <c r="F17" i="4"/>
  <c r="F34" i="4"/>
  <c r="G34" i="4"/>
  <c r="F30" i="4"/>
  <c r="F22" i="4"/>
  <c r="F33" i="4"/>
  <c r="G33" i="4"/>
  <c r="F25" i="4"/>
  <c r="F21" i="4"/>
  <c r="G21" i="4"/>
  <c r="F15" i="4"/>
  <c r="G36" i="4"/>
  <c r="F36" i="4"/>
  <c r="G32" i="4"/>
  <c r="F32" i="4"/>
  <c r="F28" i="4"/>
  <c r="B14" i="1"/>
  <c r="F14" i="1"/>
  <c r="G24" i="4"/>
  <c r="G14" i="4"/>
  <c r="F14" i="4"/>
  <c r="G29" i="4"/>
  <c r="G16" i="4"/>
  <c r="G26" i="4"/>
  <c r="G23" i="4"/>
  <c r="G18" i="4"/>
  <c r="G20" i="4"/>
  <c r="F20" i="4"/>
  <c r="G28" i="4"/>
  <c r="F29" i="4"/>
  <c r="F16" i="4"/>
  <c r="F26" i="4"/>
  <c r="F23" i="4"/>
  <c r="F18" i="4"/>
  <c r="F24" i="4"/>
  <c r="G15" i="4"/>
  <c r="G25" i="4"/>
  <c r="G22" i="4"/>
  <c r="G30" i="4"/>
  <c r="G17" i="4"/>
  <c r="G27" i="4"/>
  <c r="B29" i="4"/>
  <c r="C29" i="4"/>
  <c r="D29" i="4"/>
  <c r="E29" i="4"/>
  <c r="B30" i="4"/>
  <c r="C30" i="4"/>
  <c r="D30" i="4"/>
  <c r="E30" i="4"/>
  <c r="A29" i="4"/>
  <c r="A30" i="4"/>
  <c r="A19" i="4"/>
  <c r="A13" i="4"/>
  <c r="A20" i="4"/>
  <c r="A15" i="4"/>
  <c r="A16" i="4"/>
  <c r="A17" i="4"/>
  <c r="A18" i="4"/>
  <c r="A21" i="4"/>
  <c r="A22" i="4"/>
  <c r="A23" i="4"/>
  <c r="A24" i="4"/>
  <c r="A25" i="4"/>
  <c r="A26" i="4"/>
  <c r="A27" i="4"/>
  <c r="A28" i="4"/>
  <c r="A31" i="4"/>
  <c r="A32" i="4"/>
  <c r="A33" i="4"/>
  <c r="A34" i="4"/>
  <c r="A35" i="4"/>
  <c r="A36" i="4"/>
  <c r="D20" i="4"/>
  <c r="B15" i="4"/>
  <c r="B16" i="4"/>
  <c r="B17" i="4"/>
  <c r="B18" i="4"/>
  <c r="B21" i="4"/>
  <c r="B22" i="4"/>
  <c r="B23" i="4"/>
  <c r="B24" i="4"/>
  <c r="B25" i="4"/>
  <c r="B26" i="4"/>
  <c r="B27" i="4"/>
  <c r="B28" i="4"/>
  <c r="B31" i="4"/>
  <c r="B32" i="4"/>
  <c r="B33" i="4"/>
  <c r="B34" i="4"/>
  <c r="B35" i="4"/>
  <c r="B36" i="4"/>
  <c r="B8" i="4"/>
  <c r="E15" i="4"/>
  <c r="E16" i="4"/>
  <c r="E17" i="4"/>
  <c r="E18" i="4"/>
  <c r="E21" i="4"/>
  <c r="E22" i="4"/>
  <c r="E23" i="4"/>
  <c r="E24" i="4"/>
  <c r="E25" i="4"/>
  <c r="E26" i="4"/>
  <c r="E27" i="4"/>
  <c r="E28" i="4"/>
  <c r="E31" i="4"/>
  <c r="E32" i="4"/>
  <c r="E33" i="4"/>
  <c r="E34" i="4"/>
  <c r="E35" i="4"/>
  <c r="E36" i="4"/>
  <c r="D24" i="4"/>
  <c r="E14" i="4"/>
  <c r="C15" i="4"/>
  <c r="C16" i="4"/>
  <c r="C17" i="4"/>
  <c r="C18" i="4"/>
  <c r="C21" i="4"/>
  <c r="C22" i="4"/>
  <c r="C23" i="4"/>
  <c r="C24" i="4"/>
  <c r="C25" i="4"/>
  <c r="C26" i="4"/>
  <c r="C27" i="4"/>
  <c r="C28" i="4"/>
  <c r="C31" i="4"/>
  <c r="C32" i="4"/>
  <c r="C33" i="4"/>
  <c r="C34" i="4"/>
  <c r="C35" i="4"/>
  <c r="C36" i="4"/>
  <c r="D15" i="4"/>
  <c r="D16" i="4"/>
  <c r="D17" i="4"/>
  <c r="D18" i="4"/>
  <c r="D21" i="4"/>
  <c r="D22" i="4"/>
  <c r="D23" i="4"/>
  <c r="D25" i="4"/>
  <c r="D26" i="4"/>
  <c r="D27" i="4"/>
  <c r="D28" i="4"/>
  <c r="D31" i="4"/>
  <c r="D32" i="4"/>
  <c r="D33" i="4"/>
  <c r="D34" i="4"/>
  <c r="D35" i="4"/>
  <c r="D36" i="4"/>
  <c r="A14" i="4"/>
  <c r="C20" i="4"/>
  <c r="B14" i="4"/>
  <c r="C14" i="4"/>
  <c r="D14" i="4"/>
  <c r="E20" i="4"/>
  <c r="B20" i="4"/>
</calcChain>
</file>

<file path=xl/sharedStrings.xml><?xml version="1.0" encoding="utf-8"?>
<sst xmlns="http://schemas.openxmlformats.org/spreadsheetml/2006/main" count="80" uniqueCount="71">
  <si>
    <t>TDN</t>
  </si>
  <si>
    <t>NEm</t>
  </si>
  <si>
    <t>NEg</t>
  </si>
  <si>
    <t>CP</t>
  </si>
  <si>
    <t>Enter the current price of corn ($/bu as fed)</t>
  </si>
  <si>
    <t>Enter the current price of 44% CP soybean meal ($/ton as fed)</t>
  </si>
  <si>
    <t>DM (%)</t>
  </si>
  <si>
    <t>CP (%)</t>
  </si>
  <si>
    <t>TDN (%)</t>
  </si>
  <si>
    <t>Ingredient</t>
  </si>
  <si>
    <t>Cost per unit of nutrient ($/ton)</t>
  </si>
  <si>
    <t>Corn for energy</t>
  </si>
  <si>
    <t>NEm (mcal/lb)</t>
  </si>
  <si>
    <t>NEg (mcal/lb)</t>
  </si>
  <si>
    <t>Heather Gessner, Livestock Business Management Field Specialist</t>
  </si>
  <si>
    <t>605-782-3292 or heather.gessner@sdstate.edu</t>
  </si>
  <si>
    <t>What you can pay ($/ton) relative to:</t>
  </si>
  <si>
    <t>Date:</t>
  </si>
  <si>
    <t>Date</t>
  </si>
  <si>
    <t>SDSU Extension Feed Value Calculator</t>
  </si>
  <si>
    <t>Corn</t>
  </si>
  <si>
    <t>Soybean Meal (44%)</t>
  </si>
  <si>
    <t>Dry Beet Pulp</t>
  </si>
  <si>
    <t>Soybean Hulls</t>
  </si>
  <si>
    <t>Wheat Midds</t>
  </si>
  <si>
    <t>Dry Corn Gluten Feed</t>
  </si>
  <si>
    <t>Soybean Meal (48%)</t>
  </si>
  <si>
    <t>Whole Soybeans</t>
  </si>
  <si>
    <t>SBM-44% for protein</t>
  </si>
  <si>
    <t>Energy Supplements</t>
  </si>
  <si>
    <t>Protein Supplements</t>
  </si>
  <si>
    <t xml:space="preserve">Lightweight Wheat </t>
  </si>
  <si>
    <t>Nutrient composition*</t>
  </si>
  <si>
    <t xml:space="preserve">*Producers should input their feed values from a recent feed analysis. </t>
  </si>
  <si>
    <t>Cottonseed Cake (30%)</t>
  </si>
  <si>
    <t>Alfalfa Hay</t>
  </si>
  <si>
    <t xml:space="preserve">Lick Tubs (20%) </t>
  </si>
  <si>
    <t xml:space="preserve">Other </t>
  </si>
  <si>
    <t xml:space="preserve">South Dakota State University, South Dakota counties, and U.S. Department of Agriculture cooperating. South Dakota State University is an Affirmative Action/Equal Opportunity Employer and offers all benefits, services, education, and employment opportunities without regard for race, color, creed, religion, national origin, ancestry, citizenship, age, gender, sexual orientation, disability, or Vietnam Era veteran status. </t>
  </si>
  <si>
    <t>DISCLAIMER</t>
  </si>
  <si>
    <t>Current price  ($/ton)</t>
  </si>
  <si>
    <t>Freight charge ($/loaded mile)</t>
  </si>
  <si>
    <t>Tons per load</t>
  </si>
  <si>
    <t>Miles from plant to home</t>
  </si>
  <si>
    <t>Adjusted price ($/ton)</t>
  </si>
  <si>
    <t>*feed analysis</t>
  </si>
  <si>
    <t>*freight charges per loaded mile</t>
  </si>
  <si>
    <t>*current feed prices at the preferred supplier</t>
  </si>
  <si>
    <t>For assistance balancing a least cost ration contact:</t>
  </si>
  <si>
    <t>If you have questions regarding this spreadsheet please contact:</t>
  </si>
  <si>
    <t>605-394-1722 or adele.harty@sdstate.edu</t>
  </si>
  <si>
    <t>605-995-7378 or taylor.geppert@sdstate.edu</t>
  </si>
  <si>
    <t>605-688-5452 or warren.rusche@sdstate.edu</t>
  </si>
  <si>
    <t>605-374-4177 or robin.salverson@sdstate.edu</t>
  </si>
  <si>
    <t>*distance to feedstuff supplier</t>
  </si>
  <si>
    <t>Condensed Distillers Solubles (Syrup)</t>
  </si>
  <si>
    <t>605-394-2236 or kenneth.olson@sdstate.edu</t>
  </si>
  <si>
    <t>605-688-5458 or julie.walker@sdstate.edu</t>
  </si>
  <si>
    <t>Data that should be obtained  to create reliable results:</t>
  </si>
  <si>
    <t>Wet Distiller's Grains (WDG)</t>
  </si>
  <si>
    <t>Modified Distiller's Grains (MDG)</t>
  </si>
  <si>
    <t>Dry Distiller's Grains (DDG)</t>
  </si>
  <si>
    <t>Adele Harty, SDSU Extension Cow-Calf Field Specialist</t>
  </si>
  <si>
    <t>Taylor Grussing, SDSU Extension Cow-Calf Field Specialist</t>
  </si>
  <si>
    <t>Robin Salverson, SDSU Extension Cow-Calf Field Specialist</t>
  </si>
  <si>
    <t>Warren Rusche, SDSU Extension Feedlot Specialist</t>
  </si>
  <si>
    <t>Ken Olson, SDSU Extension Beef Specialist</t>
  </si>
  <si>
    <t>Julie Walker, SDSU Extension Beef Specialist</t>
  </si>
  <si>
    <t xml:space="preserve">The preceding is presented for informational purposes only. SDSU does not endorse the services, methods or products described herein, and makes no representations or warranties of and kind regarding them. </t>
  </si>
  <si>
    <r>
      <rPr>
        <b/>
        <u/>
        <sz val="11"/>
        <rFont val="Arial"/>
        <family val="2"/>
      </rPr>
      <t>Instructions</t>
    </r>
    <r>
      <rPr>
        <sz val="11"/>
        <rFont val="Arial"/>
        <family val="2"/>
      </rPr>
      <t xml:space="preserve">: To obtain accurate results for your operation, inputting current feed analysis of the feedstuffs being considered is </t>
    </r>
    <r>
      <rPr>
        <b/>
        <sz val="11"/>
        <rFont val="Arial"/>
        <family val="2"/>
      </rPr>
      <t>highly recommended</t>
    </r>
    <r>
      <rPr>
        <sz val="11"/>
        <rFont val="Arial"/>
        <family val="2"/>
      </rPr>
      <t xml:space="preserve"> Current Beef NRC values have been included as a base ingredient composition for the feedstuffs listed. </t>
    </r>
  </si>
  <si>
    <r>
      <t xml:space="preserve">Corn and 44% Crude Protein (CP) Soybean Meal are the baseline energy and protein supplements in the calculator. Input their local price in the yellow boxes in the "Step 1-Feed Input Section".  All boxes with </t>
    </r>
    <r>
      <rPr>
        <b/>
        <sz val="11"/>
        <color rgb="FF009CCB"/>
        <rFont val="Arial"/>
        <family val="2"/>
      </rPr>
      <t>BOLD BLUE NUMBERS</t>
    </r>
    <r>
      <rPr>
        <sz val="11"/>
        <rFont val="Arial"/>
        <family val="2"/>
      </rPr>
      <t xml:space="preserve"> can be replaced with data reflective of the operation. To evaluate a feedstuff not  included in the spreadsheet, use the boxes labeled "OTHER". There is room for 6 additional feeds to be added for ration customization  After all ingredients, prices, freight distance and nutrient composition have been updated, go to the "Step 2-Results"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</si>
</sst>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5" x14ac:knownFonts="1">
    <font>
      <sz val="10"/>
      <name val="Arial"/>
    </font>
    <font>
      <sz val="10"/>
      <name val="Arial"/>
      <family val="2"/>
    </font>
    <font>
      <b/>
      <sz val="12"/>
      <color indexed="8"/>
      <name val="Arial"/>
      <family val="2"/>
    </font>
    <font>
      <b/>
      <sz val="20"/>
      <color indexed="8"/>
      <name val="Arial"/>
      <family val="2"/>
    </font>
    <font>
      <sz val="10"/>
      <name val="Arial"/>
      <family val="2"/>
    </font>
    <font>
      <sz val="11"/>
      <name val="Arial"/>
      <family val="2"/>
    </font>
    <font>
      <b/>
      <sz val="11"/>
      <color indexed="8"/>
      <name val="Arial"/>
      <family val="2"/>
    </font>
    <font>
      <b/>
      <sz val="11"/>
      <name val="Arial"/>
      <family val="2"/>
    </font>
    <font>
      <b/>
      <sz val="11"/>
      <color rgb="FF0070C0"/>
      <name val="Arial"/>
      <family val="2"/>
    </font>
    <font>
      <b/>
      <sz val="11"/>
      <color theme="0"/>
      <name val="Arial"/>
      <family val="2"/>
    </font>
    <font>
      <b/>
      <sz val="11"/>
      <color theme="3" tint="0.39997558519241921"/>
      <name val="Arial"/>
      <family val="2"/>
    </font>
    <font>
      <b/>
      <u/>
      <sz val="11"/>
      <name val="Arial"/>
      <family val="2"/>
    </font>
    <font>
      <b/>
      <sz val="11"/>
      <color rgb="FF009CCB"/>
      <name val="Arial"/>
      <family val="2"/>
    </font>
    <font>
      <u/>
      <sz val="11"/>
      <name val="Arial"/>
      <family val="2"/>
    </font>
    <font>
      <u/>
      <sz val="1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3087"/>
        <bgColor indexed="64"/>
      </patternFill>
    </fill>
  </fills>
  <borders count="38">
    <border>
      <left/>
      <right/>
      <top/>
      <bottom/>
      <diagonal/>
    </border>
    <border>
      <left/>
      <right/>
      <top style="medium">
        <color auto="1"/>
      </top>
      <bottom/>
      <diagonal/>
    </border>
    <border>
      <left/>
      <right/>
      <top/>
      <bottom style="thin">
        <color auto="1"/>
      </bottom>
      <diagonal/>
    </border>
    <border>
      <left style="medium">
        <color auto="1"/>
      </left>
      <right style="thin">
        <color auto="1"/>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4" fillId="0" borderId="0"/>
    <xf numFmtId="0" fontId="4" fillId="0" borderId="0"/>
  </cellStyleXfs>
  <cellXfs count="137">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2" fontId="2" fillId="0" borderId="0" xfId="0" applyNumberFormat="1" applyFont="1" applyFill="1" applyBorder="1" applyAlignment="1">
      <alignment horizontal="center" vertical="center"/>
    </xf>
    <xf numFmtId="0" fontId="2" fillId="0" borderId="0" xfId="0" applyFont="1" applyFill="1" applyBorder="1" applyAlignment="1" applyProtection="1">
      <alignment horizontal="left" vertical="center"/>
    </xf>
    <xf numFmtId="44" fontId="2"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6" fillId="0" borderId="0" xfId="0" applyFont="1" applyFill="1" applyBorder="1" applyAlignment="1">
      <alignment horizontal="left" vertical="center"/>
    </xf>
    <xf numFmtId="44" fontId="7" fillId="0" borderId="0" xfId="1" applyFont="1"/>
    <xf numFmtId="0" fontId="7" fillId="0" borderId="0" xfId="0" applyFont="1"/>
    <xf numFmtId="14" fontId="7" fillId="0" borderId="0" xfId="0" applyNumberFormat="1" applyFo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pplyProtection="1">
      <alignment horizontal="left" vertical="center"/>
    </xf>
    <xf numFmtId="44" fontId="6" fillId="0" borderId="0" xfId="1" applyFont="1" applyFill="1" applyBorder="1" applyAlignment="1" applyProtection="1">
      <alignment horizontal="center" vertical="center"/>
    </xf>
    <xf numFmtId="0" fontId="6" fillId="0" borderId="26" xfId="0" applyFont="1" applyFill="1" applyBorder="1" applyAlignment="1" applyProtection="1">
      <alignment horizontal="left" vertical="center"/>
    </xf>
    <xf numFmtId="1" fontId="8" fillId="0" borderId="27" xfId="0" applyNumberFormat="1" applyFont="1" applyFill="1" applyBorder="1" applyAlignment="1" applyProtection="1">
      <alignment horizontal="center" vertical="center"/>
      <protection locked="0"/>
    </xf>
    <xf numFmtId="164" fontId="8" fillId="0" borderId="27"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xf>
    <xf numFmtId="1" fontId="8" fillId="0" borderId="22" xfId="0" applyNumberFormat="1" applyFont="1" applyFill="1" applyBorder="1" applyAlignment="1" applyProtection="1">
      <alignment horizontal="center" vertical="center"/>
      <protection locked="0"/>
    </xf>
    <xf numFmtId="164" fontId="8" fillId="0" borderId="22" xfId="0" applyNumberFormat="1" applyFont="1" applyFill="1" applyBorder="1" applyAlignment="1" applyProtection="1">
      <alignment horizontal="center" vertical="center"/>
      <protection locked="0"/>
    </xf>
    <xf numFmtId="2" fontId="8" fillId="0" borderId="22" xfId="0" applyNumberFormat="1" applyFont="1" applyFill="1" applyBorder="1" applyAlignment="1" applyProtection="1">
      <alignment horizontal="center" vertical="center"/>
      <protection locked="0"/>
    </xf>
    <xf numFmtId="2" fontId="8" fillId="0" borderId="23" xfId="0" applyNumberFormat="1" applyFont="1" applyFill="1" applyBorder="1" applyAlignment="1" applyProtection="1">
      <alignment horizontal="center" vertical="center"/>
      <protection locked="0"/>
    </xf>
    <xf numFmtId="0" fontId="8" fillId="0" borderId="22" xfId="0" applyFont="1" applyFill="1" applyBorder="1" applyAlignment="1" applyProtection="1">
      <alignment horizontal="left" vertical="center"/>
      <protection locked="0"/>
    </xf>
    <xf numFmtId="0" fontId="6" fillId="0" borderId="26" xfId="0" applyFont="1" applyFill="1" applyBorder="1" applyAlignment="1">
      <alignment horizontal="left" vertical="center"/>
    </xf>
    <xf numFmtId="0" fontId="7" fillId="0" borderId="0" xfId="0" applyFont="1" applyFill="1"/>
    <xf numFmtId="0" fontId="9" fillId="4" borderId="0" xfId="0" applyFont="1" applyFill="1" applyBorder="1" applyAlignment="1" applyProtection="1">
      <alignment horizontal="left" vertical="center"/>
    </xf>
    <xf numFmtId="0" fontId="9" fillId="4" borderId="0" xfId="0" applyFont="1" applyFill="1" applyBorder="1" applyAlignment="1" applyProtection="1">
      <alignment horizontal="center" vertical="center"/>
    </xf>
    <xf numFmtId="0" fontId="9" fillId="4" borderId="0" xfId="0" applyFont="1" applyFill="1" applyBorder="1" applyAlignment="1" applyProtection="1">
      <alignment horizontal="center" vertical="center" wrapText="1"/>
    </xf>
    <xf numFmtId="44" fontId="9" fillId="4" borderId="0" xfId="1" applyFont="1" applyFill="1"/>
    <xf numFmtId="44" fontId="7" fillId="0" borderId="0" xfId="1" applyFont="1" applyFill="1"/>
    <xf numFmtId="0" fontId="6" fillId="0" borderId="0" xfId="0" applyNumberFormat="1" applyFont="1" applyFill="1" applyBorder="1" applyAlignment="1">
      <alignment horizontal="left" vertical="center"/>
    </xf>
    <xf numFmtId="0" fontId="6"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vertical="center"/>
    </xf>
    <xf numFmtId="0" fontId="2" fillId="0" borderId="0" xfId="1" applyNumberFormat="1" applyFont="1" applyFill="1" applyBorder="1" applyAlignment="1" applyProtection="1">
      <alignment horizontal="center" vertical="center"/>
    </xf>
    <xf numFmtId="0" fontId="2" fillId="0" borderId="0" xfId="0" applyNumberFormat="1" applyFont="1" applyFill="1" applyBorder="1" applyAlignment="1">
      <alignment horizontal="left" vertical="center"/>
    </xf>
    <xf numFmtId="44" fontId="7" fillId="4" borderId="0" xfId="1" applyFont="1" applyFill="1"/>
    <xf numFmtId="0" fontId="8" fillId="0" borderId="24" xfId="0" applyFont="1" applyFill="1" applyBorder="1" applyAlignment="1" applyProtection="1">
      <alignment horizontal="left" vertical="center"/>
      <protection locked="0"/>
    </xf>
    <xf numFmtId="44" fontId="6" fillId="0" borderId="10" xfId="1" applyFont="1" applyFill="1" applyBorder="1" applyAlignment="1" applyProtection="1">
      <alignment horizontal="left" vertical="center"/>
    </xf>
    <xf numFmtId="44" fontId="6" fillId="0" borderId="37" xfId="1" applyFont="1" applyFill="1" applyBorder="1" applyAlignment="1" applyProtection="1">
      <alignment horizontal="left" vertical="center"/>
    </xf>
    <xf numFmtId="2" fontId="8" fillId="0" borderId="27" xfId="0" applyNumberFormat="1" applyFont="1" applyFill="1" applyBorder="1" applyAlignment="1" applyProtection="1">
      <alignment horizontal="center" vertical="center" wrapText="1"/>
      <protection locked="0"/>
    </xf>
    <xf numFmtId="2" fontId="8" fillId="0" borderId="28" xfId="0" applyNumberFormat="1" applyFont="1" applyFill="1" applyBorder="1" applyAlignment="1" applyProtection="1">
      <alignment horizontal="center" vertical="center" wrapText="1"/>
      <protection locked="0"/>
    </xf>
    <xf numFmtId="44" fontId="6" fillId="0" borderId="27" xfId="1" applyFont="1" applyFill="1" applyBorder="1" applyAlignment="1" applyProtection="1">
      <alignment horizontal="center" vertical="center"/>
    </xf>
    <xf numFmtId="44" fontId="7" fillId="5" borderId="0" xfId="1" applyFont="1" applyFill="1"/>
    <xf numFmtId="0" fontId="7" fillId="0" borderId="0" xfId="2" applyFont="1"/>
    <xf numFmtId="0" fontId="5" fillId="0" borderId="0" xfId="3" applyFont="1"/>
    <xf numFmtId="0" fontId="5" fillId="0" borderId="0" xfId="0" applyFont="1"/>
    <xf numFmtId="0" fontId="5" fillId="0" borderId="8" xfId="2" applyFont="1" applyBorder="1" applyAlignment="1">
      <alignment horizontal="left" vertical="center" wrapText="1"/>
    </xf>
    <xf numFmtId="0" fontId="5" fillId="0" borderId="8" xfId="2" applyFont="1" applyBorder="1" applyAlignment="1">
      <alignment vertical="center" wrapText="1"/>
    </xf>
    <xf numFmtId="0" fontId="5" fillId="0" borderId="0" xfId="2" applyFont="1" applyBorder="1" applyAlignment="1">
      <alignment vertical="center" wrapText="1"/>
    </xf>
    <xf numFmtId="0" fontId="5" fillId="0" borderId="0" xfId="0" applyFont="1" applyAlignment="1">
      <alignment vertical="top" wrapText="1"/>
    </xf>
    <xf numFmtId="0" fontId="13" fillId="0" borderId="0" xfId="0" applyFont="1"/>
    <xf numFmtId="0" fontId="5" fillId="0" borderId="0" xfId="2" applyFont="1"/>
    <xf numFmtId="0" fontId="14" fillId="0" borderId="0" xfId="2" applyFont="1"/>
    <xf numFmtId="0" fontId="14" fillId="0" borderId="0" xfId="0" applyFont="1"/>
    <xf numFmtId="0" fontId="1" fillId="0" borderId="0" xfId="0" applyFont="1"/>
    <xf numFmtId="0" fontId="1" fillId="0" borderId="0" xfId="2" applyFont="1"/>
    <xf numFmtId="14" fontId="12" fillId="0" borderId="0" xfId="0" applyNumberFormat="1" applyFont="1" applyFill="1" applyBorder="1" applyAlignment="1" applyProtection="1">
      <alignment vertical="center"/>
      <protection locked="0"/>
    </xf>
    <xf numFmtId="44" fontId="12" fillId="0" borderId="10" xfId="1" applyFont="1" applyFill="1" applyBorder="1" applyAlignment="1" applyProtection="1">
      <alignment horizontal="left" vertical="center"/>
      <protection locked="0"/>
    </xf>
    <xf numFmtId="44" fontId="12" fillId="0" borderId="37" xfId="1" applyFont="1" applyFill="1" applyBorder="1" applyAlignment="1" applyProtection="1">
      <alignment horizontal="left" vertical="center"/>
      <protection locked="0"/>
    </xf>
    <xf numFmtId="0" fontId="12" fillId="0" borderId="10" xfId="0" applyFont="1" applyFill="1" applyBorder="1" applyAlignment="1" applyProtection="1">
      <alignment horizontal="center" vertical="center"/>
      <protection locked="0"/>
    </xf>
    <xf numFmtId="1" fontId="12" fillId="0" borderId="22" xfId="0" applyNumberFormat="1" applyFont="1" applyFill="1" applyBorder="1" applyAlignment="1" applyProtection="1">
      <alignment horizontal="center" vertical="center"/>
      <protection locked="0"/>
    </xf>
    <xf numFmtId="164" fontId="12" fillId="0" borderId="22" xfId="0" applyNumberFormat="1" applyFont="1" applyFill="1" applyBorder="1" applyAlignment="1" applyProtection="1">
      <alignment horizontal="center" vertical="center"/>
      <protection locked="0"/>
    </xf>
    <xf numFmtId="2" fontId="12" fillId="0" borderId="22" xfId="0" applyNumberFormat="1" applyFont="1" applyFill="1" applyBorder="1" applyAlignment="1" applyProtection="1">
      <alignment horizontal="center" vertical="center"/>
      <protection locked="0"/>
    </xf>
    <xf numFmtId="2" fontId="12" fillId="0" borderId="23" xfId="0" applyNumberFormat="1" applyFont="1" applyFill="1" applyBorder="1" applyAlignment="1" applyProtection="1">
      <alignment horizontal="center" vertical="center"/>
      <protection locked="0"/>
    </xf>
    <xf numFmtId="1" fontId="12" fillId="0" borderId="24" xfId="0" applyNumberFormat="1" applyFont="1" applyFill="1" applyBorder="1" applyAlignment="1" applyProtection="1">
      <alignment horizontal="center" vertical="center"/>
      <protection locked="0"/>
    </xf>
    <xf numFmtId="164" fontId="12" fillId="0" borderId="24" xfId="0" applyNumberFormat="1" applyFont="1" applyFill="1" applyBorder="1" applyAlignment="1" applyProtection="1">
      <alignment horizontal="center" vertical="center"/>
      <protection locked="0"/>
    </xf>
    <xf numFmtId="2" fontId="12" fillId="0" borderId="24" xfId="0" applyNumberFormat="1" applyFont="1" applyFill="1" applyBorder="1" applyAlignment="1" applyProtection="1">
      <alignment horizontal="center" vertical="center"/>
      <protection locked="0"/>
    </xf>
    <xf numFmtId="2" fontId="12" fillId="0" borderId="25" xfId="0" applyNumberFormat="1" applyFont="1" applyFill="1" applyBorder="1" applyAlignment="1" applyProtection="1">
      <alignment horizontal="center" vertical="center"/>
      <protection locked="0"/>
    </xf>
    <xf numFmtId="44" fontId="12" fillId="0" borderId="22" xfId="1" applyFont="1" applyFill="1" applyBorder="1" applyAlignment="1" applyProtection="1">
      <alignment horizontal="left" vertical="center"/>
      <protection locked="0"/>
    </xf>
    <xf numFmtId="44" fontId="12" fillId="0" borderId="24" xfId="1" applyFont="1" applyFill="1" applyBorder="1" applyAlignment="1" applyProtection="1">
      <alignment horizontal="left" vertical="center"/>
      <protection locked="0"/>
    </xf>
    <xf numFmtId="0" fontId="9" fillId="6" borderId="31" xfId="0" applyFont="1" applyFill="1" applyBorder="1" applyAlignment="1" applyProtection="1">
      <alignment horizontal="left" vertical="center"/>
    </xf>
    <xf numFmtId="44" fontId="9" fillId="6" borderId="32" xfId="1" applyFont="1" applyFill="1" applyBorder="1" applyAlignment="1" applyProtection="1">
      <alignment horizontal="left" vertical="center"/>
    </xf>
    <xf numFmtId="44" fontId="10" fillId="6" borderId="32" xfId="1" applyFont="1" applyFill="1" applyBorder="1" applyAlignment="1" applyProtection="1">
      <alignment horizontal="left" vertical="center"/>
    </xf>
    <xf numFmtId="0" fontId="10" fillId="6" borderId="32" xfId="0" applyFont="1" applyFill="1" applyBorder="1" applyAlignment="1" applyProtection="1">
      <alignment horizontal="center" vertical="center"/>
    </xf>
    <xf numFmtId="44" fontId="9" fillId="6" borderId="32" xfId="1" applyFont="1" applyFill="1" applyBorder="1" applyAlignment="1" applyProtection="1">
      <alignment horizontal="center" vertical="center"/>
    </xf>
    <xf numFmtId="1" fontId="9" fillId="6" borderId="32" xfId="0" applyNumberFormat="1" applyFont="1" applyFill="1" applyBorder="1" applyAlignment="1" applyProtection="1">
      <alignment horizontal="center" vertical="center"/>
      <protection locked="0"/>
    </xf>
    <xf numFmtId="164" fontId="9" fillId="6" borderId="32" xfId="0" applyNumberFormat="1" applyFont="1" applyFill="1" applyBorder="1" applyAlignment="1" applyProtection="1">
      <alignment horizontal="center" vertical="center"/>
      <protection locked="0"/>
    </xf>
    <xf numFmtId="2" fontId="9" fillId="6" borderId="32" xfId="0" applyNumberFormat="1" applyFont="1" applyFill="1" applyBorder="1" applyAlignment="1" applyProtection="1">
      <alignment horizontal="center" vertical="center"/>
      <protection locked="0"/>
    </xf>
    <xf numFmtId="2" fontId="9" fillId="6" borderId="33" xfId="0" applyNumberFormat="1" applyFont="1" applyFill="1" applyBorder="1" applyAlignment="1" applyProtection="1">
      <alignment horizontal="center" vertical="center"/>
      <protection locked="0"/>
    </xf>
    <xf numFmtId="0" fontId="9" fillId="6" borderId="29" xfId="0" applyFont="1" applyFill="1" applyBorder="1" applyAlignment="1">
      <alignment horizontal="left" vertical="center"/>
    </xf>
    <xf numFmtId="0" fontId="9" fillId="6" borderId="0" xfId="0" applyFont="1" applyFill="1" applyBorder="1" applyAlignment="1">
      <alignment horizontal="left" vertical="center"/>
    </xf>
    <xf numFmtId="0" fontId="9" fillId="6" borderId="0" xfId="0" applyNumberFormat="1"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30" xfId="0" applyFont="1" applyFill="1" applyBorder="1" applyAlignment="1">
      <alignment horizontal="center" vertical="center" wrapText="1"/>
    </xf>
    <xf numFmtId="44" fontId="12" fillId="3" borderId="21" xfId="1" applyFont="1" applyFill="1" applyBorder="1" applyAlignment="1" applyProtection="1">
      <alignment horizontal="center" vertical="center"/>
      <protection locked="0"/>
    </xf>
    <xf numFmtId="0" fontId="5" fillId="0" borderId="0" xfId="2" applyFont="1" applyAlignment="1">
      <alignment vertical="top" wrapText="1"/>
    </xf>
    <xf numFmtId="0" fontId="7" fillId="0" borderId="0" xfId="0" applyFont="1" applyAlignment="1">
      <alignment horizontal="right"/>
    </xf>
    <xf numFmtId="0" fontId="5" fillId="0" borderId="0" xfId="0" applyFont="1" applyBorder="1" applyAlignment="1">
      <alignment horizontal="left" vertical="top" wrapText="1"/>
    </xf>
    <xf numFmtId="0" fontId="5" fillId="0" borderId="8" xfId="2" applyFont="1" applyBorder="1" applyAlignment="1">
      <alignment horizontal="left" vertical="top" wrapText="1"/>
    </xf>
    <xf numFmtId="0" fontId="5" fillId="0" borderId="0" xfId="2" applyFont="1" applyBorder="1" applyAlignment="1">
      <alignment horizontal="left" vertical="top" wrapText="1"/>
    </xf>
    <xf numFmtId="0" fontId="5" fillId="0" borderId="0" xfId="0" applyFont="1" applyAlignment="1">
      <alignment horizontal="left" vertical="top" wrapText="1"/>
    </xf>
    <xf numFmtId="0" fontId="5" fillId="0" borderId="8" xfId="2" applyFont="1" applyBorder="1" applyAlignment="1">
      <alignment horizontal="left" vertical="center" wrapText="1"/>
    </xf>
    <xf numFmtId="0" fontId="5" fillId="0" borderId="0" xfId="2" applyFont="1" applyBorder="1" applyAlignment="1">
      <alignment horizontal="left" vertical="center" wrapText="1"/>
    </xf>
    <xf numFmtId="0" fontId="5" fillId="0" borderId="0" xfId="2" applyFont="1" applyAlignment="1">
      <alignment horizontal="left" vertical="top" wrapText="1"/>
    </xf>
    <xf numFmtId="2" fontId="2" fillId="0" borderId="0" xfId="0" applyNumberFormat="1" applyFont="1" applyFill="1" applyBorder="1" applyAlignment="1">
      <alignment horizontal="left"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0" borderId="0" xfId="0" applyFont="1" applyFill="1" applyBorder="1" applyAlignment="1">
      <alignment horizontal="center" vertical="center"/>
    </xf>
    <xf numFmtId="0" fontId="6" fillId="2" borderId="18" xfId="0" applyFont="1" applyFill="1" applyBorder="1" applyAlignment="1" applyProtection="1">
      <alignment horizontal="left" vertical="center"/>
    </xf>
    <xf numFmtId="0" fontId="6" fillId="2" borderId="36"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2" borderId="20" xfId="0" applyFont="1" applyFill="1" applyBorder="1" applyAlignment="1" applyProtection="1">
      <alignment horizontal="left" vertical="center"/>
    </xf>
    <xf numFmtId="0" fontId="3" fillId="0" borderId="0" xfId="0" applyFont="1" applyFill="1" applyBorder="1" applyAlignment="1">
      <alignment horizontal="center" vertical="center"/>
    </xf>
    <xf numFmtId="0" fontId="6" fillId="2" borderId="23"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2"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34" xfId="0" applyNumberFormat="1" applyFont="1" applyFill="1" applyBorder="1" applyAlignment="1" applyProtection="1">
      <alignment horizontal="center" vertical="center" wrapText="1"/>
    </xf>
    <xf numFmtId="0" fontId="6" fillId="2" borderId="35" xfId="0" applyNumberFormat="1" applyFont="1" applyFill="1" applyBorder="1" applyAlignment="1" applyProtection="1">
      <alignment horizontal="center" vertical="center" wrapText="1"/>
    </xf>
    <xf numFmtId="0" fontId="6" fillId="2" borderId="15" xfId="0" applyNumberFormat="1" applyFont="1" applyFill="1" applyBorder="1" applyAlignment="1" applyProtection="1">
      <alignment horizontal="center" vertical="center" wrapText="1"/>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7" fillId="0" borderId="0" xfId="0" applyFont="1" applyAlignment="1">
      <alignment horizontal="center"/>
    </xf>
    <xf numFmtId="0" fontId="6" fillId="2" borderId="4"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2" borderId="12"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cellXfs>
  <cellStyles count="4">
    <cellStyle name="Currency" xfId="1" builtinId="4"/>
    <cellStyle name="Normal" xfId="0" builtinId="0"/>
    <cellStyle name="Normal 2" xfId="2"/>
    <cellStyle name="Normal 4" xfId="3"/>
  </cellStyles>
  <dxfs count="2">
    <dxf>
      <fill>
        <patternFill>
          <bgColor rgb="FFFFFF00"/>
        </patternFill>
      </fill>
    </dxf>
    <dxf>
      <fill>
        <patternFill>
          <bgColor rgb="FFFFFF00"/>
        </patternFill>
      </fill>
    </dxf>
  </dxfs>
  <tableStyles count="0" defaultTableStyle="TableStyleMedium2" defaultPivotStyle="PivotStyleLight16"/>
  <colors>
    <mruColors>
      <color rgb="FF003087"/>
      <color rgb="FF009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0</xdr:rowOff>
    </xdr:from>
    <xdr:to>
      <xdr:col>8</xdr:col>
      <xdr:colOff>266700</xdr:colOff>
      <xdr:row>10</xdr:row>
      <xdr:rowOff>76200</xdr:rowOff>
    </xdr:to>
    <xdr:pic>
      <xdr:nvPicPr>
        <xdr:cNvPr id="308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 y="0"/>
          <a:ext cx="4095750" cy="1895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95250</xdr:colOff>
      <xdr:row>2</xdr:row>
      <xdr:rowOff>76200</xdr:rowOff>
    </xdr:from>
    <xdr:to>
      <xdr:col>10</xdr:col>
      <xdr:colOff>723519</xdr:colOff>
      <xdr:row>4</xdr:row>
      <xdr:rowOff>203241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8300" y="76200"/>
          <a:ext cx="1437894" cy="6604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171450</xdr:colOff>
      <xdr:row>4</xdr:row>
      <xdr:rowOff>47625</xdr:rowOff>
    </xdr:from>
    <xdr:to>
      <xdr:col>6</xdr:col>
      <xdr:colOff>676781</xdr:colOff>
      <xdr:row>7</xdr:row>
      <xdr:rowOff>134550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219825" y="47625"/>
          <a:ext cx="1438781" cy="658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14</xdr:col>
      <xdr:colOff>19050</xdr:colOff>
      <xdr:row>39</xdr:row>
      <xdr:rowOff>76200</xdr:rowOff>
    </xdr:to>
    <xdr:pic>
      <xdr:nvPicPr>
        <xdr:cNvPr id="1045" name="Picture 2" descr="https://insidestate.sdstate.edu/extension/Pictures/Gessner_Heathe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8524875" cy="639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0:K58"/>
  <sheetViews>
    <sheetView workbookViewId="0">
      <selection activeCell="A23" sqref="A23:K29"/>
    </sheetView>
  </sheetViews>
  <sheetFormatPr defaultColWidth="8.85546875" defaultRowHeight="14.25" x14ac:dyDescent="0.2"/>
  <cols>
    <col min="1" max="5" width="8.85546875" style="47"/>
    <col min="6" max="6" width="7.42578125" style="47" customWidth="1"/>
    <col min="7" max="10" width="8.85546875" style="47"/>
    <col min="11" max="11" width="11.42578125" style="47" customWidth="1"/>
    <col min="12" max="16384" width="8.85546875" style="47"/>
  </cols>
  <sheetData>
    <row r="10" spans="1:11" ht="15" x14ac:dyDescent="0.25">
      <c r="A10" s="45"/>
      <c r="B10" s="46"/>
      <c r="C10" s="46"/>
      <c r="D10" s="45"/>
      <c r="E10" s="46"/>
      <c r="F10" s="46"/>
      <c r="G10" s="46"/>
      <c r="H10" s="46"/>
      <c r="I10" s="46"/>
      <c r="J10" s="46"/>
    </row>
    <row r="11" spans="1:11" ht="15" x14ac:dyDescent="0.25">
      <c r="A11" s="45"/>
      <c r="B11" s="46"/>
      <c r="C11" s="46"/>
      <c r="D11" s="45"/>
      <c r="E11" s="46"/>
      <c r="F11" s="46"/>
      <c r="G11" s="46"/>
      <c r="H11" s="46"/>
      <c r="I11" s="46"/>
      <c r="J11" s="46"/>
    </row>
    <row r="12" spans="1:11" ht="15" x14ac:dyDescent="0.25">
      <c r="A12" s="45"/>
      <c r="B12" s="46"/>
      <c r="C12" s="46"/>
      <c r="D12" s="45"/>
      <c r="E12" s="46"/>
      <c r="F12" s="46"/>
      <c r="G12" s="46"/>
      <c r="H12" s="46"/>
      <c r="I12" s="46"/>
      <c r="J12" s="46"/>
    </row>
    <row r="13" spans="1:11" ht="15" customHeight="1" x14ac:dyDescent="0.2">
      <c r="A13" s="91" t="s">
        <v>69</v>
      </c>
      <c r="B13" s="92"/>
      <c r="C13" s="92"/>
      <c r="D13" s="92"/>
      <c r="E13" s="92"/>
      <c r="F13" s="92"/>
      <c r="G13" s="92"/>
      <c r="H13" s="92"/>
      <c r="I13" s="92"/>
      <c r="J13" s="92"/>
      <c r="K13" s="92"/>
    </row>
    <row r="14" spans="1:11" x14ac:dyDescent="0.2">
      <c r="A14" s="91"/>
      <c r="B14" s="92"/>
      <c r="C14" s="92"/>
      <c r="D14" s="92"/>
      <c r="E14" s="92"/>
      <c r="F14" s="92"/>
      <c r="G14" s="92"/>
      <c r="H14" s="92"/>
      <c r="I14" s="92"/>
      <c r="J14" s="92"/>
      <c r="K14" s="92"/>
    </row>
    <row r="15" spans="1:11" x14ac:dyDescent="0.2">
      <c r="A15" s="91"/>
      <c r="B15" s="92"/>
      <c r="C15" s="92"/>
      <c r="D15" s="92"/>
      <c r="E15" s="92"/>
      <c r="F15" s="92"/>
      <c r="G15" s="92"/>
      <c r="H15" s="92"/>
      <c r="I15" s="92"/>
      <c r="J15" s="92"/>
      <c r="K15" s="92"/>
    </row>
    <row r="16" spans="1:11" x14ac:dyDescent="0.2">
      <c r="A16" s="91"/>
      <c r="B16" s="92"/>
      <c r="C16" s="92"/>
      <c r="D16" s="92"/>
      <c r="E16" s="92"/>
      <c r="F16" s="92"/>
      <c r="G16" s="92"/>
      <c r="H16" s="92"/>
      <c r="I16" s="92"/>
      <c r="J16" s="92"/>
      <c r="K16" s="92"/>
    </row>
    <row r="17" spans="1:11" x14ac:dyDescent="0.2">
      <c r="A17" s="94" t="s">
        <v>58</v>
      </c>
      <c r="B17" s="95"/>
      <c r="C17" s="95"/>
      <c r="D17" s="95"/>
      <c r="E17" s="95"/>
      <c r="F17" s="95"/>
      <c r="G17" s="95"/>
      <c r="H17" s="95"/>
      <c r="I17" s="95"/>
      <c r="J17" s="95"/>
      <c r="K17" s="95"/>
    </row>
    <row r="18" spans="1:11" x14ac:dyDescent="0.2">
      <c r="A18" s="48"/>
      <c r="B18" s="95" t="s">
        <v>45</v>
      </c>
      <c r="C18" s="95"/>
      <c r="D18" s="95"/>
      <c r="E18" s="95"/>
      <c r="F18" s="95"/>
      <c r="G18" s="95"/>
      <c r="H18" s="95"/>
      <c r="I18" s="95"/>
      <c r="J18" s="95"/>
      <c r="K18" s="95"/>
    </row>
    <row r="19" spans="1:11" x14ac:dyDescent="0.2">
      <c r="A19" s="48"/>
      <c r="B19" s="95" t="s">
        <v>46</v>
      </c>
      <c r="C19" s="95"/>
      <c r="D19" s="95"/>
      <c r="E19" s="95"/>
      <c r="F19" s="95"/>
      <c r="G19" s="95"/>
      <c r="H19" s="95"/>
      <c r="I19" s="95"/>
      <c r="J19" s="95"/>
      <c r="K19" s="95"/>
    </row>
    <row r="20" spans="1:11" x14ac:dyDescent="0.2">
      <c r="A20" s="49"/>
      <c r="B20" s="95" t="s">
        <v>54</v>
      </c>
      <c r="C20" s="95"/>
      <c r="D20" s="95"/>
      <c r="E20" s="95"/>
      <c r="F20" s="95"/>
      <c r="G20" s="95"/>
      <c r="H20" s="95"/>
      <c r="I20" s="95"/>
      <c r="J20" s="95"/>
      <c r="K20" s="95"/>
    </row>
    <row r="21" spans="1:11" x14ac:dyDescent="0.2">
      <c r="A21" s="50"/>
      <c r="B21" s="95" t="s">
        <v>47</v>
      </c>
      <c r="C21" s="95"/>
      <c r="D21" s="95"/>
      <c r="E21" s="95"/>
      <c r="F21" s="95"/>
      <c r="G21" s="95"/>
      <c r="H21" s="95"/>
      <c r="I21" s="95"/>
      <c r="J21" s="95"/>
      <c r="K21" s="95"/>
    </row>
    <row r="22" spans="1:11" x14ac:dyDescent="0.2">
      <c r="A22" s="46"/>
      <c r="B22" s="46"/>
      <c r="C22" s="46"/>
      <c r="D22" s="46"/>
      <c r="E22" s="46"/>
      <c r="F22" s="46"/>
      <c r="G22" s="46"/>
      <c r="H22" s="46"/>
      <c r="I22" s="46"/>
      <c r="J22" s="46"/>
    </row>
    <row r="23" spans="1:11" ht="12.75" customHeight="1" x14ac:dyDescent="0.2">
      <c r="A23" s="90" t="s">
        <v>70</v>
      </c>
      <c r="B23" s="90"/>
      <c r="C23" s="90"/>
      <c r="D23" s="90"/>
      <c r="E23" s="90"/>
      <c r="F23" s="90"/>
      <c r="G23" s="90"/>
      <c r="H23" s="90"/>
      <c r="I23" s="90"/>
      <c r="J23" s="90"/>
      <c r="K23" s="90"/>
    </row>
    <row r="24" spans="1:11" x14ac:dyDescent="0.2">
      <c r="A24" s="90"/>
      <c r="B24" s="90"/>
      <c r="C24" s="90"/>
      <c r="D24" s="90"/>
      <c r="E24" s="90"/>
      <c r="F24" s="90"/>
      <c r="G24" s="90"/>
      <c r="H24" s="90"/>
      <c r="I24" s="90"/>
      <c r="J24" s="90"/>
      <c r="K24" s="90"/>
    </row>
    <row r="25" spans="1:11" x14ac:dyDescent="0.2">
      <c r="A25" s="90"/>
      <c r="B25" s="90"/>
      <c r="C25" s="90"/>
      <c r="D25" s="90"/>
      <c r="E25" s="90"/>
      <c r="F25" s="90"/>
      <c r="G25" s="90"/>
      <c r="H25" s="90"/>
      <c r="I25" s="90"/>
      <c r="J25" s="90"/>
      <c r="K25" s="90"/>
    </row>
    <row r="26" spans="1:11" x14ac:dyDescent="0.2">
      <c r="A26" s="90"/>
      <c r="B26" s="90"/>
      <c r="C26" s="90"/>
      <c r="D26" s="90"/>
      <c r="E26" s="90"/>
      <c r="F26" s="90"/>
      <c r="G26" s="90"/>
      <c r="H26" s="90"/>
      <c r="I26" s="90"/>
      <c r="J26" s="90"/>
      <c r="K26" s="90"/>
    </row>
    <row r="27" spans="1:11" x14ac:dyDescent="0.2">
      <c r="A27" s="90"/>
      <c r="B27" s="90"/>
      <c r="C27" s="90"/>
      <c r="D27" s="90"/>
      <c r="E27" s="90"/>
      <c r="F27" s="90"/>
      <c r="G27" s="90"/>
      <c r="H27" s="90"/>
      <c r="I27" s="90"/>
      <c r="J27" s="90"/>
      <c r="K27" s="90"/>
    </row>
    <row r="28" spans="1:11" x14ac:dyDescent="0.2">
      <c r="A28" s="90"/>
      <c r="B28" s="90"/>
      <c r="C28" s="90"/>
      <c r="D28" s="90"/>
      <c r="E28" s="90"/>
      <c r="F28" s="90"/>
      <c r="G28" s="90"/>
      <c r="H28" s="90"/>
      <c r="I28" s="90"/>
      <c r="J28" s="90"/>
      <c r="K28" s="90"/>
    </row>
    <row r="29" spans="1:11" x14ac:dyDescent="0.2">
      <c r="A29" s="90"/>
      <c r="B29" s="90"/>
      <c r="C29" s="90"/>
      <c r="D29" s="90"/>
      <c r="E29" s="90"/>
      <c r="F29" s="90"/>
      <c r="G29" s="90"/>
      <c r="H29" s="90"/>
      <c r="I29" s="90"/>
      <c r="J29" s="90"/>
      <c r="K29" s="90"/>
    </row>
    <row r="30" spans="1:11" x14ac:dyDescent="0.2">
      <c r="A30" s="51"/>
      <c r="B30" s="51"/>
      <c r="C30" s="51"/>
      <c r="D30" s="51"/>
      <c r="E30" s="51"/>
      <c r="F30" s="51"/>
      <c r="G30" s="51"/>
      <c r="H30" s="51"/>
      <c r="I30" s="51"/>
      <c r="J30" s="51"/>
      <c r="K30" s="51"/>
    </row>
    <row r="31" spans="1:11" x14ac:dyDescent="0.2">
      <c r="A31" s="52" t="s">
        <v>49</v>
      </c>
      <c r="B31" s="52"/>
      <c r="C31" s="52"/>
      <c r="D31" s="52"/>
      <c r="E31" s="52"/>
      <c r="F31" s="52"/>
      <c r="G31" s="52"/>
    </row>
    <row r="32" spans="1:11" x14ac:dyDescent="0.2">
      <c r="A32" s="53" t="s">
        <v>14</v>
      </c>
    </row>
    <row r="33" spans="1:11" x14ac:dyDescent="0.2">
      <c r="B33" s="53" t="s">
        <v>15</v>
      </c>
    </row>
    <row r="34" spans="1:11" x14ac:dyDescent="0.2">
      <c r="B34" s="53"/>
    </row>
    <row r="35" spans="1:11" x14ac:dyDescent="0.2">
      <c r="A35" s="54" t="s">
        <v>48</v>
      </c>
      <c r="B35" s="55"/>
      <c r="C35" s="55"/>
      <c r="D35" s="55"/>
      <c r="E35" s="55"/>
      <c r="F35" s="55"/>
    </row>
    <row r="36" spans="1:11" x14ac:dyDescent="0.2">
      <c r="A36" s="57" t="s">
        <v>62</v>
      </c>
      <c r="B36" s="56"/>
      <c r="C36" s="56"/>
      <c r="D36" s="56"/>
      <c r="E36" s="56"/>
      <c r="F36" s="56"/>
      <c r="G36" s="56" t="s">
        <v>65</v>
      </c>
      <c r="H36" s="56"/>
    </row>
    <row r="37" spans="1:11" x14ac:dyDescent="0.2">
      <c r="A37" s="56"/>
      <c r="B37" s="57" t="s">
        <v>50</v>
      </c>
      <c r="C37" s="56"/>
      <c r="D37" s="56"/>
      <c r="E37" s="56"/>
      <c r="F37" s="56"/>
      <c r="G37" s="56"/>
      <c r="H37" s="56" t="s">
        <v>52</v>
      </c>
    </row>
    <row r="38" spans="1:11" x14ac:dyDescent="0.2">
      <c r="A38" s="57" t="s">
        <v>63</v>
      </c>
      <c r="B38" s="56"/>
      <c r="C38" s="56"/>
      <c r="D38" s="56"/>
      <c r="E38" s="56"/>
      <c r="F38" s="56"/>
      <c r="G38" s="56" t="s">
        <v>66</v>
      </c>
      <c r="H38" s="56"/>
    </row>
    <row r="39" spans="1:11" x14ac:dyDescent="0.2">
      <c r="A39" s="56"/>
      <c r="B39" s="56" t="s">
        <v>51</v>
      </c>
      <c r="C39" s="56"/>
      <c r="D39" s="56"/>
      <c r="E39" s="56"/>
      <c r="F39" s="56"/>
      <c r="G39" s="56"/>
      <c r="H39" s="56" t="s">
        <v>56</v>
      </c>
    </row>
    <row r="40" spans="1:11" x14ac:dyDescent="0.2">
      <c r="A40" s="56" t="s">
        <v>64</v>
      </c>
      <c r="B40" s="56"/>
      <c r="C40" s="56"/>
      <c r="D40" s="56"/>
      <c r="E40" s="56"/>
      <c r="F40" s="56"/>
      <c r="G40" s="56" t="s">
        <v>67</v>
      </c>
      <c r="H40" s="56"/>
    </row>
    <row r="41" spans="1:11" x14ac:dyDescent="0.2">
      <c r="A41" s="56"/>
      <c r="B41" s="56" t="s">
        <v>53</v>
      </c>
      <c r="C41" s="56"/>
      <c r="D41" s="56"/>
      <c r="E41" s="56"/>
      <c r="F41" s="56"/>
      <c r="G41" s="56"/>
      <c r="H41" s="56" t="s">
        <v>57</v>
      </c>
    </row>
    <row r="42" spans="1:11" x14ac:dyDescent="0.2">
      <c r="A42" s="56"/>
      <c r="B42" s="56"/>
      <c r="C42" s="56"/>
      <c r="D42" s="56"/>
      <c r="E42" s="56"/>
      <c r="F42" s="56"/>
      <c r="G42" s="56"/>
      <c r="H42" s="56"/>
    </row>
    <row r="43" spans="1:11" x14ac:dyDescent="0.2">
      <c r="A43" s="53" t="s">
        <v>39</v>
      </c>
    </row>
    <row r="44" spans="1:11" x14ac:dyDescent="0.2">
      <c r="A44" s="96" t="s">
        <v>68</v>
      </c>
      <c r="B44" s="96"/>
      <c r="C44" s="96"/>
      <c r="D44" s="96"/>
      <c r="E44" s="96"/>
      <c r="F44" s="96"/>
      <c r="G44" s="96"/>
      <c r="H44" s="96"/>
      <c r="I44" s="96"/>
      <c r="J44" s="96"/>
      <c r="K44" s="96"/>
    </row>
    <row r="45" spans="1:11" x14ac:dyDescent="0.2">
      <c r="A45" s="96"/>
      <c r="B45" s="96"/>
      <c r="C45" s="96"/>
      <c r="D45" s="96"/>
      <c r="E45" s="96"/>
      <c r="F45" s="96"/>
      <c r="G45" s="96"/>
      <c r="H45" s="96"/>
      <c r="I45" s="96"/>
      <c r="J45" s="96"/>
      <c r="K45" s="96"/>
    </row>
    <row r="46" spans="1:11" x14ac:dyDescent="0.2">
      <c r="A46" s="96"/>
      <c r="B46" s="96"/>
      <c r="C46" s="96"/>
      <c r="D46" s="96"/>
      <c r="E46" s="96"/>
      <c r="F46" s="96"/>
      <c r="G46" s="96"/>
      <c r="H46" s="96"/>
      <c r="I46" s="96"/>
      <c r="J46" s="96"/>
      <c r="K46" s="96"/>
    </row>
    <row r="48" spans="1:11" x14ac:dyDescent="0.2">
      <c r="A48" s="93" t="s">
        <v>38</v>
      </c>
      <c r="B48" s="93"/>
      <c r="C48" s="93"/>
      <c r="D48" s="93"/>
      <c r="E48" s="93"/>
      <c r="F48" s="93"/>
      <c r="G48" s="93"/>
      <c r="H48" s="93"/>
      <c r="I48" s="93"/>
      <c r="J48" s="93"/>
      <c r="K48" s="93"/>
    </row>
    <row r="49" spans="1:11" x14ac:dyDescent="0.2">
      <c r="A49" s="93"/>
      <c r="B49" s="93"/>
      <c r="C49" s="93"/>
      <c r="D49" s="93"/>
      <c r="E49" s="93"/>
      <c r="F49" s="93"/>
      <c r="G49" s="93"/>
      <c r="H49" s="93"/>
      <c r="I49" s="93"/>
      <c r="J49" s="93"/>
      <c r="K49" s="93"/>
    </row>
    <row r="50" spans="1:11" x14ac:dyDescent="0.2">
      <c r="A50" s="93"/>
      <c r="B50" s="93"/>
      <c r="C50" s="93"/>
      <c r="D50" s="93"/>
      <c r="E50" s="93"/>
      <c r="F50" s="93"/>
      <c r="G50" s="93"/>
      <c r="H50" s="93"/>
      <c r="I50" s="93"/>
      <c r="J50" s="93"/>
      <c r="K50" s="93"/>
    </row>
    <row r="51" spans="1:11" x14ac:dyDescent="0.2">
      <c r="A51" s="93"/>
      <c r="B51" s="93"/>
      <c r="C51" s="93"/>
      <c r="D51" s="93"/>
      <c r="E51" s="93"/>
      <c r="F51" s="93"/>
      <c r="G51" s="93"/>
      <c r="H51" s="93"/>
      <c r="I51" s="93"/>
      <c r="J51" s="93"/>
      <c r="K51" s="93"/>
    </row>
    <row r="53" spans="1:11" ht="15" customHeight="1" x14ac:dyDescent="0.2"/>
    <row r="56" spans="1:11" x14ac:dyDescent="0.2">
      <c r="A56" s="51"/>
      <c r="B56" s="51"/>
      <c r="C56" s="51"/>
      <c r="D56" s="51"/>
      <c r="E56" s="51"/>
      <c r="F56" s="51"/>
      <c r="G56" s="51"/>
      <c r="H56" s="51"/>
      <c r="I56" s="51"/>
      <c r="J56" s="51"/>
    </row>
    <row r="57" spans="1:11" x14ac:dyDescent="0.2">
      <c r="A57" s="51"/>
      <c r="B57" s="51"/>
      <c r="C57" s="51"/>
      <c r="D57" s="51"/>
      <c r="E57" s="51"/>
      <c r="F57" s="51"/>
      <c r="G57" s="51"/>
      <c r="H57" s="51"/>
      <c r="I57" s="51"/>
      <c r="J57" s="51"/>
    </row>
    <row r="58" spans="1:11" x14ac:dyDescent="0.2">
      <c r="A58" s="51"/>
      <c r="B58" s="51"/>
      <c r="C58" s="51"/>
      <c r="D58" s="51"/>
      <c r="E58" s="51"/>
      <c r="F58" s="51"/>
      <c r="G58" s="51"/>
      <c r="H58" s="51"/>
      <c r="I58" s="51"/>
      <c r="J58" s="51"/>
    </row>
  </sheetData>
  <sheetProtection password="C833" sheet="1" objects="1" scenarios="1"/>
  <mergeCells count="9">
    <mergeCell ref="A23:K29"/>
    <mergeCell ref="A13:K16"/>
    <mergeCell ref="A48:K51"/>
    <mergeCell ref="A17:K17"/>
    <mergeCell ref="B18:K18"/>
    <mergeCell ref="B19:K19"/>
    <mergeCell ref="B20:K20"/>
    <mergeCell ref="B21:K21"/>
    <mergeCell ref="A44:K46"/>
  </mergeCells>
  <phoneticPr fontId="0" type="noConversion"/>
  <pageMargins left="0.25" right="0.25" top="0.75" bottom="0.2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4"/>
  <sheetViews>
    <sheetView tabSelected="1" workbookViewId="0">
      <pane ySplit="12" topLeftCell="A13" activePane="bottomLeft" state="frozen"/>
      <selection pane="bottomLeft" activeCell="B9" sqref="B9:B12"/>
    </sheetView>
  </sheetViews>
  <sheetFormatPr defaultColWidth="16.7109375" defaultRowHeight="21" customHeight="1" x14ac:dyDescent="0.2"/>
  <cols>
    <col min="1" max="1" width="40.28515625" style="2" customWidth="1"/>
    <col min="2" max="5" width="12.140625" style="2" customWidth="1"/>
    <col min="6" max="6" width="12.140625" style="36" customWidth="1"/>
    <col min="7" max="7" width="12.140625" style="2" customWidth="1"/>
    <col min="8" max="11" width="12.140625" style="1" customWidth="1"/>
    <col min="12" max="16384" width="16.7109375" style="1"/>
  </cols>
  <sheetData>
    <row r="1" spans="1:13" ht="21" hidden="1" customHeight="1" x14ac:dyDescent="0.2"/>
    <row r="2" spans="1:13" ht="21" hidden="1" customHeight="1" x14ac:dyDescent="0.2">
      <c r="A2" s="101"/>
      <c r="B2" s="101"/>
      <c r="C2" s="101"/>
      <c r="D2" s="101"/>
      <c r="E2" s="101"/>
      <c r="F2" s="101"/>
      <c r="G2" s="101"/>
      <c r="H2" s="101"/>
      <c r="I2" s="101"/>
      <c r="J2" s="101"/>
      <c r="K2" s="101"/>
    </row>
    <row r="3" spans="1:13" ht="21" customHeight="1" x14ac:dyDescent="0.2">
      <c r="C3" s="13"/>
      <c r="D3" s="13"/>
      <c r="E3" s="13"/>
      <c r="G3" s="13"/>
      <c r="H3" s="13"/>
      <c r="I3" s="13"/>
      <c r="J3" s="13"/>
      <c r="K3" s="13"/>
    </row>
    <row r="4" spans="1:13" ht="21" customHeight="1" x14ac:dyDescent="0.2">
      <c r="A4" s="106" t="s">
        <v>19</v>
      </c>
      <c r="B4" s="106"/>
      <c r="C4" s="106"/>
      <c r="D4" s="106"/>
      <c r="E4" s="106"/>
      <c r="F4" s="106"/>
      <c r="G4" s="106"/>
      <c r="H4" s="106"/>
      <c r="I4" s="106"/>
      <c r="J4" s="106"/>
      <c r="K4" s="106"/>
    </row>
    <row r="5" spans="1:13" ht="21" customHeight="1" thickBot="1" x14ac:dyDescent="0.25">
      <c r="A5" s="13" t="s">
        <v>17</v>
      </c>
      <c r="B5" s="58">
        <v>42648</v>
      </c>
      <c r="C5" s="8"/>
      <c r="D5" s="8"/>
      <c r="E5" s="8"/>
      <c r="F5" s="32"/>
      <c r="G5" s="8"/>
      <c r="H5" s="12"/>
      <c r="I5" s="12"/>
      <c r="J5" s="12"/>
      <c r="K5" s="12"/>
    </row>
    <row r="6" spans="1:13" ht="21" customHeight="1" thickBot="1" x14ac:dyDescent="0.25">
      <c r="A6" s="102" t="s">
        <v>4</v>
      </c>
      <c r="B6" s="103"/>
      <c r="C6" s="103"/>
      <c r="D6" s="103"/>
      <c r="E6" s="103"/>
      <c r="F6" s="104"/>
      <c r="G6" s="104"/>
      <c r="H6" s="104"/>
      <c r="I6" s="104"/>
      <c r="J6" s="105"/>
      <c r="K6" s="87">
        <v>3</v>
      </c>
    </row>
    <row r="7" spans="1:13" ht="21" customHeight="1" thickBot="1" x14ac:dyDescent="0.25">
      <c r="A7" s="102" t="s">
        <v>5</v>
      </c>
      <c r="B7" s="103"/>
      <c r="C7" s="103"/>
      <c r="D7" s="103"/>
      <c r="E7" s="103"/>
      <c r="F7" s="104"/>
      <c r="G7" s="104"/>
      <c r="H7" s="104"/>
      <c r="I7" s="104"/>
      <c r="J7" s="105"/>
      <c r="K7" s="87">
        <v>325</v>
      </c>
    </row>
    <row r="8" spans="1:13" ht="21" customHeight="1" thickBot="1" x14ac:dyDescent="0.25">
      <c r="A8" s="14"/>
      <c r="B8" s="14"/>
      <c r="C8" s="14"/>
      <c r="D8" s="14"/>
      <c r="E8" s="14"/>
      <c r="F8" s="33"/>
      <c r="G8" s="14"/>
      <c r="H8" s="14"/>
      <c r="I8" s="14"/>
      <c r="J8" s="15"/>
      <c r="K8" s="14"/>
    </row>
    <row r="9" spans="1:13" ht="21" customHeight="1" x14ac:dyDescent="0.2">
      <c r="A9" s="116" t="s">
        <v>9</v>
      </c>
      <c r="B9" s="98" t="s">
        <v>40</v>
      </c>
      <c r="C9" s="98" t="s">
        <v>41</v>
      </c>
      <c r="D9" s="98" t="s">
        <v>42</v>
      </c>
      <c r="E9" s="98" t="s">
        <v>43</v>
      </c>
      <c r="F9" s="113" t="s">
        <v>44</v>
      </c>
      <c r="G9" s="119" t="s">
        <v>32</v>
      </c>
      <c r="H9" s="120"/>
      <c r="I9" s="120"/>
      <c r="J9" s="120"/>
      <c r="K9" s="121"/>
    </row>
    <row r="10" spans="1:13" ht="21" customHeight="1" x14ac:dyDescent="0.2">
      <c r="A10" s="117"/>
      <c r="B10" s="99"/>
      <c r="C10" s="99"/>
      <c r="D10" s="99"/>
      <c r="E10" s="99"/>
      <c r="F10" s="114"/>
      <c r="G10" s="122"/>
      <c r="H10" s="123"/>
      <c r="I10" s="123"/>
      <c r="J10" s="123"/>
      <c r="K10" s="124"/>
    </row>
    <row r="11" spans="1:13" ht="21" customHeight="1" x14ac:dyDescent="0.2">
      <c r="A11" s="117"/>
      <c r="B11" s="99"/>
      <c r="C11" s="99"/>
      <c r="D11" s="99"/>
      <c r="E11" s="99"/>
      <c r="F11" s="114"/>
      <c r="G11" s="109" t="s">
        <v>6</v>
      </c>
      <c r="H11" s="109" t="s">
        <v>7</v>
      </c>
      <c r="I11" s="109" t="s">
        <v>8</v>
      </c>
      <c r="J11" s="111" t="s">
        <v>12</v>
      </c>
      <c r="K11" s="107" t="s">
        <v>13</v>
      </c>
    </row>
    <row r="12" spans="1:13" ht="21" customHeight="1" thickBot="1" x14ac:dyDescent="0.25">
      <c r="A12" s="118"/>
      <c r="B12" s="100"/>
      <c r="C12" s="100"/>
      <c r="D12" s="100"/>
      <c r="E12" s="100"/>
      <c r="F12" s="115"/>
      <c r="G12" s="110"/>
      <c r="H12" s="110"/>
      <c r="I12" s="110"/>
      <c r="J12" s="112"/>
      <c r="K12" s="108"/>
    </row>
    <row r="13" spans="1:13" ht="21" customHeight="1" x14ac:dyDescent="0.2">
      <c r="A13" s="81" t="s">
        <v>29</v>
      </c>
      <c r="B13" s="82"/>
      <c r="C13" s="82"/>
      <c r="D13" s="82"/>
      <c r="E13" s="82"/>
      <c r="F13" s="83"/>
      <c r="G13" s="82"/>
      <c r="H13" s="84"/>
      <c r="I13" s="84"/>
      <c r="J13" s="85"/>
      <c r="K13" s="86"/>
      <c r="L13" s="3"/>
      <c r="M13" s="3"/>
    </row>
    <row r="14" spans="1:13" ht="21" customHeight="1" x14ac:dyDescent="0.2">
      <c r="A14" s="16" t="s">
        <v>20</v>
      </c>
      <c r="B14" s="39">
        <f>+K6/56*2000</f>
        <v>107.14285714285714</v>
      </c>
      <c r="C14" s="59">
        <v>4.25</v>
      </c>
      <c r="D14" s="61">
        <v>26</v>
      </c>
      <c r="E14" s="61">
        <v>100</v>
      </c>
      <c r="F14" s="43">
        <f>+IF(B14&lt;1, 0,((C14/D14)*E14)+B14)</f>
        <v>123.48901098901098</v>
      </c>
      <c r="G14" s="17">
        <v>87</v>
      </c>
      <c r="H14" s="18">
        <v>8.8000000000000007</v>
      </c>
      <c r="I14" s="17">
        <v>88</v>
      </c>
      <c r="J14" s="41">
        <v>0.98</v>
      </c>
      <c r="K14" s="42">
        <v>0.67</v>
      </c>
      <c r="L14" s="3"/>
      <c r="M14" s="3"/>
    </row>
    <row r="15" spans="1:13" ht="21" customHeight="1" x14ac:dyDescent="0.2">
      <c r="A15" s="16" t="s">
        <v>22</v>
      </c>
      <c r="B15" s="59">
        <v>650</v>
      </c>
      <c r="C15" s="59">
        <v>4.25</v>
      </c>
      <c r="D15" s="61">
        <v>26</v>
      </c>
      <c r="E15" s="61">
        <v>100</v>
      </c>
      <c r="F15" s="43">
        <f>+IF(B15&lt;1, 0,((C15/D15)*E15)+B15)</f>
        <v>666.34615384615381</v>
      </c>
      <c r="G15" s="17">
        <v>91</v>
      </c>
      <c r="H15" s="18">
        <v>9.1</v>
      </c>
      <c r="I15" s="17">
        <v>67</v>
      </c>
      <c r="J15" s="41">
        <v>0.69</v>
      </c>
      <c r="K15" s="42">
        <v>0.42</v>
      </c>
      <c r="L15" s="3"/>
      <c r="M15" s="3"/>
    </row>
    <row r="16" spans="1:13" ht="21" customHeight="1" x14ac:dyDescent="0.2">
      <c r="A16" s="19" t="s">
        <v>31</v>
      </c>
      <c r="B16" s="59">
        <v>103.33</v>
      </c>
      <c r="C16" s="59">
        <v>4.25</v>
      </c>
      <c r="D16" s="61">
        <v>26</v>
      </c>
      <c r="E16" s="61">
        <v>100</v>
      </c>
      <c r="F16" s="43">
        <f t="shared" ref="F16:F36" si="0">+IF(B16&lt;1, 0,((C16/D16)*E16)+B16)</f>
        <v>119.67615384615385</v>
      </c>
      <c r="G16" s="20">
        <v>89</v>
      </c>
      <c r="H16" s="21">
        <v>13.8</v>
      </c>
      <c r="I16" s="20">
        <v>87</v>
      </c>
      <c r="J16" s="22">
        <v>0.97</v>
      </c>
      <c r="K16" s="23">
        <v>0.66</v>
      </c>
      <c r="L16" s="3"/>
      <c r="M16" s="3"/>
    </row>
    <row r="17" spans="1:13" ht="21" customHeight="1" x14ac:dyDescent="0.2">
      <c r="A17" s="19" t="s">
        <v>23</v>
      </c>
      <c r="B17" s="60">
        <v>110</v>
      </c>
      <c r="C17" s="59">
        <v>4.25</v>
      </c>
      <c r="D17" s="61">
        <v>26</v>
      </c>
      <c r="E17" s="61">
        <v>100</v>
      </c>
      <c r="F17" s="43">
        <f t="shared" si="0"/>
        <v>126.34615384615384</v>
      </c>
      <c r="G17" s="20">
        <v>90</v>
      </c>
      <c r="H17" s="21">
        <v>12.4</v>
      </c>
      <c r="I17" s="20">
        <v>63</v>
      </c>
      <c r="J17" s="22">
        <v>0.63</v>
      </c>
      <c r="K17" s="23">
        <v>0.37</v>
      </c>
      <c r="L17" s="3"/>
      <c r="M17" s="3"/>
    </row>
    <row r="18" spans="1:13" ht="21" customHeight="1" x14ac:dyDescent="0.2">
      <c r="A18" s="19" t="s">
        <v>24</v>
      </c>
      <c r="B18" s="60">
        <v>120</v>
      </c>
      <c r="C18" s="59">
        <v>4.25</v>
      </c>
      <c r="D18" s="61">
        <v>26</v>
      </c>
      <c r="E18" s="61">
        <v>100</v>
      </c>
      <c r="F18" s="43">
        <f t="shared" si="0"/>
        <v>136.34615384615384</v>
      </c>
      <c r="G18" s="20">
        <v>89</v>
      </c>
      <c r="H18" s="21">
        <v>18.600000000000001</v>
      </c>
      <c r="I18" s="20">
        <v>73</v>
      </c>
      <c r="J18" s="22">
        <v>0.78</v>
      </c>
      <c r="K18" s="23">
        <v>0.5</v>
      </c>
      <c r="L18" s="3"/>
      <c r="M18" s="3"/>
    </row>
    <row r="19" spans="1:13" ht="21" customHeight="1" x14ac:dyDescent="0.2">
      <c r="A19" s="72" t="s">
        <v>30</v>
      </c>
      <c r="B19" s="73"/>
      <c r="C19" s="74"/>
      <c r="D19" s="75"/>
      <c r="E19" s="75"/>
      <c r="F19" s="76"/>
      <c r="G19" s="77"/>
      <c r="H19" s="78"/>
      <c r="I19" s="77"/>
      <c r="J19" s="79"/>
      <c r="K19" s="80"/>
      <c r="L19" s="3"/>
      <c r="M19" s="3"/>
    </row>
    <row r="20" spans="1:13" ht="21" customHeight="1" x14ac:dyDescent="0.2">
      <c r="A20" s="19" t="s">
        <v>21</v>
      </c>
      <c r="B20" s="40">
        <f>+K7</f>
        <v>325</v>
      </c>
      <c r="C20" s="59">
        <v>4.25</v>
      </c>
      <c r="D20" s="61">
        <v>26</v>
      </c>
      <c r="E20" s="61">
        <v>100</v>
      </c>
      <c r="F20" s="43">
        <f t="shared" si="0"/>
        <v>341.34615384615387</v>
      </c>
      <c r="G20" s="62">
        <v>92</v>
      </c>
      <c r="H20" s="63">
        <v>46.5</v>
      </c>
      <c r="I20" s="62">
        <v>81</v>
      </c>
      <c r="J20" s="64">
        <v>0.89</v>
      </c>
      <c r="K20" s="65">
        <v>0.6</v>
      </c>
      <c r="L20" s="3"/>
      <c r="M20" s="3"/>
    </row>
    <row r="21" spans="1:13" ht="21" customHeight="1" x14ac:dyDescent="0.2">
      <c r="A21" s="19" t="s">
        <v>25</v>
      </c>
      <c r="B21" s="60">
        <v>0</v>
      </c>
      <c r="C21" s="59">
        <v>4.25</v>
      </c>
      <c r="D21" s="61">
        <v>26</v>
      </c>
      <c r="E21" s="61">
        <v>100</v>
      </c>
      <c r="F21" s="43">
        <f t="shared" si="0"/>
        <v>0</v>
      </c>
      <c r="G21" s="62">
        <v>89</v>
      </c>
      <c r="H21" s="63">
        <v>22.6</v>
      </c>
      <c r="I21" s="62">
        <v>80</v>
      </c>
      <c r="J21" s="64">
        <v>0.87</v>
      </c>
      <c r="K21" s="65">
        <v>0.59</v>
      </c>
      <c r="L21" s="3"/>
      <c r="M21" s="3"/>
    </row>
    <row r="22" spans="1:13" ht="21" customHeight="1" x14ac:dyDescent="0.2">
      <c r="A22" s="19" t="s">
        <v>55</v>
      </c>
      <c r="B22" s="60">
        <v>38</v>
      </c>
      <c r="C22" s="59">
        <v>4.25</v>
      </c>
      <c r="D22" s="61">
        <v>26</v>
      </c>
      <c r="E22" s="61">
        <v>100</v>
      </c>
      <c r="F22" s="43">
        <f t="shared" si="0"/>
        <v>54.346153846153847</v>
      </c>
      <c r="G22" s="62">
        <v>31</v>
      </c>
      <c r="H22" s="63">
        <v>18.899999999999999</v>
      </c>
      <c r="I22" s="62">
        <v>98</v>
      </c>
      <c r="J22" s="64">
        <v>1.1200000000000001</v>
      </c>
      <c r="K22" s="65">
        <v>0.78</v>
      </c>
      <c r="L22" s="3"/>
      <c r="M22" s="3"/>
    </row>
    <row r="23" spans="1:13" ht="21" customHeight="1" x14ac:dyDescent="0.2">
      <c r="A23" s="19" t="s">
        <v>59</v>
      </c>
      <c r="B23" s="60">
        <v>50</v>
      </c>
      <c r="C23" s="59">
        <v>4.25</v>
      </c>
      <c r="D23" s="61">
        <v>26</v>
      </c>
      <c r="E23" s="61">
        <v>100</v>
      </c>
      <c r="F23" s="43">
        <f t="shared" si="0"/>
        <v>66.34615384615384</v>
      </c>
      <c r="G23" s="62">
        <v>31</v>
      </c>
      <c r="H23" s="63">
        <v>30.6</v>
      </c>
      <c r="I23" s="62">
        <v>98</v>
      </c>
      <c r="J23" s="64">
        <v>1.1200000000000001</v>
      </c>
      <c r="K23" s="65">
        <v>0.78</v>
      </c>
      <c r="L23" s="3"/>
      <c r="M23" s="3"/>
    </row>
    <row r="24" spans="1:13" ht="21" customHeight="1" x14ac:dyDescent="0.2">
      <c r="A24" s="19" t="s">
        <v>60</v>
      </c>
      <c r="B24" s="60">
        <v>61</v>
      </c>
      <c r="C24" s="59">
        <v>4.25</v>
      </c>
      <c r="D24" s="61">
        <v>26</v>
      </c>
      <c r="E24" s="61">
        <v>100</v>
      </c>
      <c r="F24" s="43">
        <f t="shared" si="0"/>
        <v>77.34615384615384</v>
      </c>
      <c r="G24" s="62">
        <v>48</v>
      </c>
      <c r="H24" s="63">
        <v>29.1</v>
      </c>
      <c r="I24" s="62">
        <v>93</v>
      </c>
      <c r="J24" s="64">
        <v>1.05</v>
      </c>
      <c r="K24" s="65">
        <v>0.73</v>
      </c>
      <c r="L24" s="3"/>
      <c r="M24" s="3"/>
    </row>
    <row r="25" spans="1:13" ht="21" customHeight="1" x14ac:dyDescent="0.2">
      <c r="A25" s="19" t="s">
        <v>61</v>
      </c>
      <c r="B25" s="60">
        <v>120</v>
      </c>
      <c r="C25" s="59">
        <v>4.25</v>
      </c>
      <c r="D25" s="61">
        <v>26</v>
      </c>
      <c r="E25" s="61">
        <v>100</v>
      </c>
      <c r="F25" s="43">
        <f t="shared" si="0"/>
        <v>136.34615384615384</v>
      </c>
      <c r="G25" s="62">
        <v>90</v>
      </c>
      <c r="H25" s="63">
        <v>30.8</v>
      </c>
      <c r="I25" s="62">
        <v>89</v>
      </c>
      <c r="J25" s="64">
        <v>0.99</v>
      </c>
      <c r="K25" s="65">
        <v>0.68</v>
      </c>
      <c r="L25" s="3"/>
      <c r="M25" s="3"/>
    </row>
    <row r="26" spans="1:13" ht="21" customHeight="1" x14ac:dyDescent="0.2">
      <c r="A26" s="19" t="s">
        <v>34</v>
      </c>
      <c r="B26" s="60">
        <v>128</v>
      </c>
      <c r="C26" s="59">
        <v>4.25</v>
      </c>
      <c r="D26" s="61">
        <v>26</v>
      </c>
      <c r="E26" s="61">
        <v>100</v>
      </c>
      <c r="F26" s="43">
        <f t="shared" si="0"/>
        <v>144.34615384615384</v>
      </c>
      <c r="G26" s="62">
        <v>0</v>
      </c>
      <c r="H26" s="63">
        <v>0</v>
      </c>
      <c r="I26" s="62">
        <v>0</v>
      </c>
      <c r="J26" s="64">
        <v>0</v>
      </c>
      <c r="K26" s="65">
        <v>0</v>
      </c>
      <c r="L26" s="3"/>
      <c r="M26" s="3"/>
    </row>
    <row r="27" spans="1:13" ht="21" customHeight="1" x14ac:dyDescent="0.2">
      <c r="A27" s="19" t="s">
        <v>26</v>
      </c>
      <c r="B27" s="60">
        <v>329.3</v>
      </c>
      <c r="C27" s="59">
        <v>4.25</v>
      </c>
      <c r="D27" s="61">
        <v>26</v>
      </c>
      <c r="E27" s="61">
        <v>100</v>
      </c>
      <c r="F27" s="43">
        <f t="shared" si="0"/>
        <v>345.64615384615388</v>
      </c>
      <c r="G27" s="62">
        <v>89</v>
      </c>
      <c r="H27" s="63">
        <v>52.9</v>
      </c>
      <c r="I27" s="62">
        <v>80</v>
      </c>
      <c r="J27" s="64">
        <v>0.87</v>
      </c>
      <c r="K27" s="65">
        <v>0.57999999999999996</v>
      </c>
      <c r="L27" s="3"/>
      <c r="M27" s="3"/>
    </row>
    <row r="28" spans="1:13" ht="21" customHeight="1" x14ac:dyDescent="0.2">
      <c r="A28" s="19" t="s">
        <v>27</v>
      </c>
      <c r="B28" s="60">
        <v>270</v>
      </c>
      <c r="C28" s="59">
        <v>4.25</v>
      </c>
      <c r="D28" s="61">
        <v>26</v>
      </c>
      <c r="E28" s="61">
        <v>100</v>
      </c>
      <c r="F28" s="43">
        <f t="shared" si="0"/>
        <v>286.34615384615387</v>
      </c>
      <c r="G28" s="62">
        <v>93</v>
      </c>
      <c r="H28" s="63">
        <v>40</v>
      </c>
      <c r="I28" s="62">
        <v>91</v>
      </c>
      <c r="J28" s="64">
        <v>1.02</v>
      </c>
      <c r="K28" s="65">
        <v>0.71</v>
      </c>
      <c r="L28" s="3"/>
      <c r="M28" s="3"/>
    </row>
    <row r="29" spans="1:13" ht="21" customHeight="1" x14ac:dyDescent="0.2">
      <c r="A29" s="19" t="s">
        <v>35</v>
      </c>
      <c r="B29" s="60">
        <v>160</v>
      </c>
      <c r="C29" s="59">
        <v>4.25</v>
      </c>
      <c r="D29" s="61">
        <v>26</v>
      </c>
      <c r="E29" s="61">
        <v>100</v>
      </c>
      <c r="F29" s="43">
        <f t="shared" si="0"/>
        <v>176.34615384615384</v>
      </c>
      <c r="G29" s="62">
        <v>87</v>
      </c>
      <c r="H29" s="63">
        <v>19.8</v>
      </c>
      <c r="I29" s="62">
        <v>55</v>
      </c>
      <c r="J29" s="64">
        <v>0.52</v>
      </c>
      <c r="K29" s="65">
        <v>0.26</v>
      </c>
      <c r="L29" s="3"/>
      <c r="M29" s="3"/>
    </row>
    <row r="30" spans="1:13" ht="21" customHeight="1" x14ac:dyDescent="0.2">
      <c r="A30" s="25" t="s">
        <v>36</v>
      </c>
      <c r="B30" s="59">
        <v>115</v>
      </c>
      <c r="C30" s="59">
        <v>4.25</v>
      </c>
      <c r="D30" s="61">
        <v>26</v>
      </c>
      <c r="E30" s="61">
        <v>100</v>
      </c>
      <c r="F30" s="43">
        <f t="shared" si="0"/>
        <v>131.34615384615384</v>
      </c>
      <c r="G30" s="62">
        <v>0</v>
      </c>
      <c r="H30" s="63">
        <v>0</v>
      </c>
      <c r="I30" s="62">
        <v>0</v>
      </c>
      <c r="J30" s="64">
        <v>0</v>
      </c>
      <c r="K30" s="65">
        <v>0</v>
      </c>
      <c r="L30" s="3"/>
      <c r="M30" s="3"/>
    </row>
    <row r="31" spans="1:13" ht="21" customHeight="1" x14ac:dyDescent="0.2">
      <c r="A31" s="24" t="s">
        <v>37</v>
      </c>
      <c r="B31" s="70">
        <v>0</v>
      </c>
      <c r="C31" s="59">
        <v>4.25</v>
      </c>
      <c r="D31" s="61">
        <v>26</v>
      </c>
      <c r="E31" s="61">
        <v>100</v>
      </c>
      <c r="F31" s="43">
        <f t="shared" si="0"/>
        <v>0</v>
      </c>
      <c r="G31" s="62">
        <v>0</v>
      </c>
      <c r="H31" s="63">
        <v>0</v>
      </c>
      <c r="I31" s="62">
        <v>0</v>
      </c>
      <c r="J31" s="64">
        <v>0</v>
      </c>
      <c r="K31" s="65">
        <v>0</v>
      </c>
      <c r="M31" s="3"/>
    </row>
    <row r="32" spans="1:13" ht="21" customHeight="1" x14ac:dyDescent="0.2">
      <c r="A32" s="24" t="s">
        <v>37</v>
      </c>
      <c r="B32" s="70">
        <v>0</v>
      </c>
      <c r="C32" s="59">
        <v>4.25</v>
      </c>
      <c r="D32" s="61">
        <v>26</v>
      </c>
      <c r="E32" s="61">
        <v>100</v>
      </c>
      <c r="F32" s="43">
        <f t="shared" si="0"/>
        <v>0</v>
      </c>
      <c r="G32" s="62">
        <v>0</v>
      </c>
      <c r="H32" s="63">
        <v>0</v>
      </c>
      <c r="I32" s="62">
        <v>0</v>
      </c>
      <c r="J32" s="64">
        <v>0</v>
      </c>
      <c r="K32" s="65">
        <v>0</v>
      </c>
      <c r="L32" s="3"/>
      <c r="M32" s="3"/>
    </row>
    <row r="33" spans="1:13" ht="21" customHeight="1" x14ac:dyDescent="0.2">
      <c r="A33" s="24" t="s">
        <v>37</v>
      </c>
      <c r="B33" s="70">
        <v>0</v>
      </c>
      <c r="C33" s="59">
        <v>4.25</v>
      </c>
      <c r="D33" s="61">
        <v>26</v>
      </c>
      <c r="E33" s="61">
        <v>100</v>
      </c>
      <c r="F33" s="43">
        <f t="shared" si="0"/>
        <v>0</v>
      </c>
      <c r="G33" s="62">
        <v>0</v>
      </c>
      <c r="H33" s="63">
        <v>0</v>
      </c>
      <c r="I33" s="62">
        <v>0</v>
      </c>
      <c r="J33" s="64">
        <v>0</v>
      </c>
      <c r="K33" s="65">
        <v>0</v>
      </c>
      <c r="L33" s="3"/>
      <c r="M33" s="3"/>
    </row>
    <row r="34" spans="1:13" ht="21" customHeight="1" x14ac:dyDescent="0.2">
      <c r="A34" s="24" t="s">
        <v>37</v>
      </c>
      <c r="B34" s="70">
        <v>0</v>
      </c>
      <c r="C34" s="59">
        <v>4.25</v>
      </c>
      <c r="D34" s="61">
        <v>26</v>
      </c>
      <c r="E34" s="61">
        <v>100</v>
      </c>
      <c r="F34" s="43">
        <f t="shared" si="0"/>
        <v>0</v>
      </c>
      <c r="G34" s="62">
        <v>0</v>
      </c>
      <c r="H34" s="63">
        <v>0</v>
      </c>
      <c r="I34" s="62">
        <v>0</v>
      </c>
      <c r="J34" s="64">
        <v>0</v>
      </c>
      <c r="K34" s="65">
        <v>0</v>
      </c>
      <c r="L34" s="3"/>
      <c r="M34" s="3"/>
    </row>
    <row r="35" spans="1:13" ht="21" customHeight="1" x14ac:dyDescent="0.2">
      <c r="A35" s="24" t="s">
        <v>37</v>
      </c>
      <c r="B35" s="70">
        <v>0</v>
      </c>
      <c r="C35" s="59">
        <v>4.25</v>
      </c>
      <c r="D35" s="61">
        <v>26</v>
      </c>
      <c r="E35" s="61">
        <v>100</v>
      </c>
      <c r="F35" s="43">
        <f t="shared" si="0"/>
        <v>0</v>
      </c>
      <c r="G35" s="62">
        <v>0</v>
      </c>
      <c r="H35" s="63">
        <v>0</v>
      </c>
      <c r="I35" s="62">
        <v>0</v>
      </c>
      <c r="J35" s="64">
        <v>0</v>
      </c>
      <c r="K35" s="65">
        <v>0</v>
      </c>
      <c r="L35" s="3"/>
      <c r="M35" s="3"/>
    </row>
    <row r="36" spans="1:13" ht="21" customHeight="1" thickBot="1" x14ac:dyDescent="0.25">
      <c r="A36" s="38" t="s">
        <v>37</v>
      </c>
      <c r="B36" s="71">
        <v>0</v>
      </c>
      <c r="C36" s="59">
        <v>4.25</v>
      </c>
      <c r="D36" s="61">
        <v>26</v>
      </c>
      <c r="E36" s="61">
        <v>100</v>
      </c>
      <c r="F36" s="43">
        <f t="shared" si="0"/>
        <v>0</v>
      </c>
      <c r="G36" s="66">
        <v>0</v>
      </c>
      <c r="H36" s="67">
        <v>0</v>
      </c>
      <c r="I36" s="66">
        <v>0</v>
      </c>
      <c r="J36" s="68">
        <v>0</v>
      </c>
      <c r="K36" s="69">
        <v>0</v>
      </c>
      <c r="L36" s="3"/>
      <c r="M36" s="3"/>
    </row>
    <row r="37" spans="1:13" ht="21" customHeight="1" x14ac:dyDescent="0.2">
      <c r="A37" s="8" t="s">
        <v>33</v>
      </c>
      <c r="B37" s="8"/>
      <c r="C37" s="8"/>
      <c r="D37" s="8"/>
      <c r="E37" s="8"/>
      <c r="F37" s="32"/>
      <c r="G37" s="8"/>
      <c r="H37" s="12"/>
      <c r="I37" s="12"/>
      <c r="J37" s="12"/>
      <c r="K37" s="12"/>
    </row>
    <row r="38" spans="1:13" ht="21" customHeight="1" x14ac:dyDescent="0.2">
      <c r="A38" s="96" t="s">
        <v>68</v>
      </c>
      <c r="B38" s="96"/>
      <c r="C38" s="96"/>
      <c r="D38" s="96"/>
      <c r="E38" s="96"/>
      <c r="F38" s="96"/>
      <c r="G38" s="96"/>
      <c r="H38" s="96"/>
      <c r="I38" s="96"/>
      <c r="J38" s="96"/>
      <c r="K38" s="96"/>
    </row>
    <row r="39" spans="1:13" ht="21" customHeight="1" x14ac:dyDescent="0.2">
      <c r="A39" s="96"/>
      <c r="B39" s="96"/>
      <c r="C39" s="96"/>
      <c r="D39" s="96"/>
      <c r="E39" s="96"/>
      <c r="F39" s="96"/>
      <c r="G39" s="96"/>
      <c r="H39" s="96"/>
      <c r="I39" s="96"/>
      <c r="J39" s="96"/>
      <c r="K39" s="96"/>
    </row>
    <row r="40" spans="1:13" ht="21" customHeight="1" x14ac:dyDescent="0.2">
      <c r="A40" s="96"/>
      <c r="B40" s="96"/>
      <c r="C40" s="96"/>
      <c r="D40" s="96"/>
      <c r="E40" s="96"/>
      <c r="F40" s="96"/>
      <c r="G40" s="96"/>
      <c r="H40" s="96"/>
      <c r="I40" s="96"/>
      <c r="J40" s="96"/>
      <c r="K40" s="96"/>
    </row>
    <row r="41" spans="1:13" ht="21" customHeight="1" x14ac:dyDescent="0.2">
      <c r="A41" s="6"/>
      <c r="B41" s="6"/>
      <c r="C41" s="6"/>
      <c r="D41" s="6"/>
      <c r="E41" s="6"/>
      <c r="F41" s="34"/>
      <c r="G41" s="6"/>
      <c r="H41" s="6"/>
      <c r="I41" s="6"/>
      <c r="J41" s="7"/>
      <c r="K41" s="7"/>
    </row>
    <row r="42" spans="1:13" ht="21" customHeight="1" x14ac:dyDescent="0.2">
      <c r="A42" s="4"/>
      <c r="B42" s="4"/>
      <c r="C42" s="4"/>
      <c r="D42" s="4"/>
      <c r="E42" s="4"/>
      <c r="F42" s="35"/>
      <c r="G42" s="5"/>
      <c r="H42" s="5"/>
      <c r="I42" s="5"/>
      <c r="J42" s="5"/>
      <c r="K42" s="5"/>
    </row>
    <row r="43" spans="1:13" ht="21" customHeight="1" x14ac:dyDescent="0.2">
      <c r="A43" s="4"/>
      <c r="B43" s="4"/>
      <c r="C43" s="4"/>
      <c r="D43" s="4"/>
      <c r="E43" s="4"/>
      <c r="F43" s="35"/>
      <c r="G43" s="5"/>
      <c r="H43" s="5"/>
      <c r="I43" s="5"/>
      <c r="J43" s="5"/>
      <c r="K43" s="5"/>
    </row>
    <row r="44" spans="1:13" ht="21" customHeight="1" x14ac:dyDescent="0.2">
      <c r="A44" s="4"/>
      <c r="B44" s="4"/>
      <c r="C44" s="4"/>
      <c r="D44" s="4"/>
      <c r="E44" s="4"/>
      <c r="F44" s="35"/>
      <c r="G44" s="5"/>
      <c r="H44" s="5"/>
      <c r="I44" s="5"/>
      <c r="J44" s="5"/>
      <c r="K44" s="5"/>
    </row>
    <row r="45" spans="1:13" ht="21" customHeight="1" x14ac:dyDescent="0.2">
      <c r="A45" s="4"/>
      <c r="B45" s="4"/>
      <c r="C45" s="4"/>
      <c r="D45" s="4"/>
      <c r="E45" s="4"/>
      <c r="F45" s="35"/>
      <c r="G45" s="5"/>
      <c r="H45" s="5"/>
      <c r="I45" s="5"/>
      <c r="J45" s="5"/>
      <c r="K45" s="5"/>
    </row>
    <row r="46" spans="1:13" ht="21" customHeight="1" x14ac:dyDescent="0.2">
      <c r="A46" s="4"/>
      <c r="B46" s="4"/>
      <c r="C46" s="4"/>
      <c r="D46" s="4"/>
      <c r="E46" s="4"/>
      <c r="F46" s="35"/>
      <c r="G46" s="5"/>
      <c r="H46" s="5"/>
      <c r="I46" s="5"/>
      <c r="J46" s="5"/>
      <c r="K46" s="5"/>
    </row>
    <row r="47" spans="1:13" ht="21" customHeight="1" x14ac:dyDescent="0.2">
      <c r="A47" s="4"/>
      <c r="B47" s="4"/>
      <c r="C47" s="4"/>
      <c r="D47" s="4"/>
      <c r="E47" s="4"/>
      <c r="F47" s="35"/>
      <c r="G47" s="5"/>
      <c r="H47" s="5"/>
      <c r="I47" s="5"/>
      <c r="J47" s="5"/>
      <c r="K47" s="5"/>
    </row>
    <row r="48" spans="1:13" ht="21" customHeight="1" x14ac:dyDescent="0.2">
      <c r="A48" s="4"/>
      <c r="B48" s="4"/>
      <c r="C48" s="4"/>
      <c r="D48" s="4"/>
      <c r="E48" s="4"/>
      <c r="F48" s="35"/>
      <c r="G48" s="5"/>
      <c r="H48" s="5"/>
      <c r="I48" s="5"/>
      <c r="J48" s="5"/>
      <c r="K48" s="5"/>
    </row>
    <row r="49" spans="1:11" ht="21" customHeight="1" x14ac:dyDescent="0.2">
      <c r="A49" s="4"/>
      <c r="B49" s="4"/>
      <c r="C49" s="4"/>
      <c r="D49" s="4"/>
      <c r="E49" s="4"/>
      <c r="F49" s="35"/>
      <c r="G49" s="5"/>
      <c r="H49" s="5"/>
      <c r="I49" s="5"/>
      <c r="J49" s="5"/>
      <c r="K49" s="5"/>
    </row>
    <row r="50" spans="1:11" ht="21" customHeight="1" x14ac:dyDescent="0.2">
      <c r="A50" s="4"/>
      <c r="B50" s="4"/>
      <c r="C50" s="4"/>
      <c r="D50" s="4"/>
      <c r="E50" s="4"/>
      <c r="F50" s="35"/>
      <c r="G50" s="5"/>
      <c r="H50" s="5"/>
      <c r="I50" s="5"/>
      <c r="J50" s="5"/>
      <c r="K50" s="5"/>
    </row>
    <row r="51" spans="1:11" ht="21" customHeight="1" x14ac:dyDescent="0.2">
      <c r="A51" s="4"/>
      <c r="B51" s="4"/>
      <c r="C51" s="4"/>
      <c r="D51" s="4"/>
      <c r="E51" s="4"/>
      <c r="F51" s="35"/>
      <c r="G51" s="5"/>
      <c r="H51" s="5"/>
      <c r="I51" s="5"/>
      <c r="J51" s="5"/>
      <c r="K51" s="5"/>
    </row>
    <row r="52" spans="1:11" ht="21" customHeight="1" x14ac:dyDescent="0.2">
      <c r="A52" s="4"/>
      <c r="B52" s="4"/>
      <c r="C52" s="4"/>
      <c r="D52" s="4"/>
      <c r="E52" s="4"/>
      <c r="F52" s="35"/>
      <c r="G52" s="5"/>
      <c r="H52" s="5"/>
      <c r="I52" s="5"/>
      <c r="J52" s="5"/>
      <c r="K52" s="5"/>
    </row>
    <row r="53" spans="1:11" ht="21" customHeight="1" x14ac:dyDescent="0.2">
      <c r="A53" s="4"/>
      <c r="B53" s="4"/>
      <c r="C53" s="4"/>
      <c r="D53" s="4"/>
      <c r="E53" s="4"/>
      <c r="F53" s="35"/>
      <c r="G53" s="5"/>
      <c r="H53" s="5"/>
      <c r="I53" s="5"/>
      <c r="J53" s="5"/>
      <c r="K53" s="5"/>
    </row>
    <row r="54" spans="1:11" ht="21" customHeight="1" x14ac:dyDescent="0.2">
      <c r="A54" s="4"/>
      <c r="B54" s="4"/>
      <c r="C54" s="4"/>
      <c r="D54" s="4"/>
      <c r="E54" s="4"/>
      <c r="F54" s="35"/>
      <c r="G54" s="5"/>
      <c r="H54" s="5"/>
      <c r="I54" s="5"/>
      <c r="J54" s="5"/>
      <c r="K54" s="5"/>
    </row>
    <row r="55" spans="1:11" ht="21" customHeight="1" x14ac:dyDescent="0.2">
      <c r="A55" s="4"/>
      <c r="B55" s="4"/>
      <c r="C55" s="4"/>
      <c r="D55" s="4"/>
      <c r="E55" s="4"/>
      <c r="F55" s="35"/>
      <c r="G55" s="5"/>
      <c r="H55" s="5"/>
      <c r="I55" s="5"/>
      <c r="J55" s="5"/>
      <c r="K55" s="5"/>
    </row>
    <row r="56" spans="1:11" ht="21" customHeight="1" x14ac:dyDescent="0.2">
      <c r="A56" s="4"/>
      <c r="B56" s="4"/>
      <c r="C56" s="4"/>
      <c r="D56" s="4"/>
      <c r="E56" s="4"/>
      <c r="F56" s="35"/>
      <c r="G56" s="5"/>
      <c r="H56" s="5"/>
      <c r="I56" s="5"/>
      <c r="J56" s="5"/>
      <c r="K56" s="5"/>
    </row>
    <row r="57" spans="1:11" ht="21" customHeight="1" x14ac:dyDescent="0.2">
      <c r="A57" s="4"/>
      <c r="B57" s="4"/>
      <c r="C57" s="4"/>
      <c r="D57" s="4"/>
      <c r="E57" s="4"/>
      <c r="F57" s="35"/>
      <c r="G57" s="5"/>
      <c r="H57" s="5"/>
      <c r="I57" s="5"/>
      <c r="J57" s="5"/>
      <c r="K57" s="5"/>
    </row>
    <row r="58" spans="1:11" ht="21" customHeight="1" x14ac:dyDescent="0.2">
      <c r="A58" s="4"/>
      <c r="B58" s="4"/>
      <c r="C58" s="4"/>
      <c r="D58" s="4"/>
      <c r="E58" s="4"/>
      <c r="F58" s="35"/>
      <c r="G58" s="5"/>
      <c r="H58" s="5"/>
      <c r="I58" s="5"/>
      <c r="J58" s="5"/>
      <c r="K58" s="5"/>
    </row>
    <row r="59" spans="1:11" ht="21" customHeight="1" x14ac:dyDescent="0.2">
      <c r="A59" s="4"/>
      <c r="B59" s="4"/>
      <c r="C59" s="4"/>
      <c r="D59" s="4"/>
      <c r="E59" s="4"/>
      <c r="F59" s="35"/>
      <c r="G59" s="5"/>
      <c r="H59" s="5"/>
      <c r="I59" s="5"/>
      <c r="J59" s="5"/>
      <c r="K59" s="5"/>
    </row>
    <row r="60" spans="1:11" ht="21" customHeight="1" x14ac:dyDescent="0.2">
      <c r="A60" s="4"/>
      <c r="B60" s="4"/>
      <c r="C60" s="4"/>
      <c r="D60" s="4"/>
      <c r="E60" s="4"/>
      <c r="F60" s="35"/>
      <c r="G60" s="5"/>
      <c r="H60" s="5"/>
      <c r="I60" s="5"/>
      <c r="J60" s="5"/>
      <c r="K60" s="5"/>
    </row>
    <row r="61" spans="1:11" ht="21" customHeight="1" x14ac:dyDescent="0.2">
      <c r="A61" s="4"/>
      <c r="B61" s="4"/>
      <c r="C61" s="4"/>
      <c r="D61" s="4"/>
      <c r="E61" s="4"/>
      <c r="F61" s="35"/>
      <c r="G61" s="5"/>
      <c r="H61" s="5"/>
      <c r="I61" s="5"/>
      <c r="J61" s="5"/>
      <c r="K61" s="5"/>
    </row>
    <row r="64" spans="1:11" ht="21" customHeight="1" x14ac:dyDescent="0.2">
      <c r="A64" s="97"/>
      <c r="B64" s="97"/>
      <c r="C64" s="97"/>
      <c r="D64" s="97"/>
      <c r="E64" s="97"/>
      <c r="F64" s="97"/>
      <c r="G64" s="97"/>
      <c r="H64" s="97"/>
      <c r="I64" s="97"/>
      <c r="J64" s="97"/>
      <c r="K64" s="97"/>
    </row>
  </sheetData>
  <sheetProtection password="C833" sheet="1" objects="1" scenarios="1"/>
  <mergeCells count="18">
    <mergeCell ref="A2:K2"/>
    <mergeCell ref="A6:J6"/>
    <mergeCell ref="A4:K4"/>
    <mergeCell ref="K11:K12"/>
    <mergeCell ref="A7:J7"/>
    <mergeCell ref="H11:H12"/>
    <mergeCell ref="I11:I12"/>
    <mergeCell ref="J11:J12"/>
    <mergeCell ref="F9:F12"/>
    <mergeCell ref="A9:A12"/>
    <mergeCell ref="G11:G12"/>
    <mergeCell ref="G9:K10"/>
    <mergeCell ref="A64:K64"/>
    <mergeCell ref="B9:B12"/>
    <mergeCell ref="C9:C12"/>
    <mergeCell ref="D9:D12"/>
    <mergeCell ref="E9:E12"/>
    <mergeCell ref="A38:K40"/>
  </mergeCells>
  <phoneticPr fontId="0" type="noConversion"/>
  <printOptions horizontalCentered="1"/>
  <pageMargins left="0.5" right="0.5" top="1" bottom="1" header="0.25" footer="0.5"/>
  <pageSetup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3"/>
  <sheetViews>
    <sheetView topLeftCell="A5" workbookViewId="0">
      <selection activeCell="A32" sqref="A32"/>
    </sheetView>
  </sheetViews>
  <sheetFormatPr defaultColWidth="8.85546875" defaultRowHeight="15" x14ac:dyDescent="0.25"/>
  <cols>
    <col min="1" max="1" width="42.140625" style="10" customWidth="1"/>
    <col min="2" max="7" width="14" style="10" customWidth="1"/>
    <col min="8" max="8" width="11.42578125" style="10" bestFit="1" customWidth="1"/>
    <col min="9" max="16384" width="8.85546875" style="10"/>
  </cols>
  <sheetData>
    <row r="1" spans="1:8" hidden="1" x14ac:dyDescent="0.25"/>
    <row r="2" spans="1:8" hidden="1" x14ac:dyDescent="0.25"/>
    <row r="3" spans="1:8" hidden="1" x14ac:dyDescent="0.25"/>
    <row r="4" spans="1:8" hidden="1" x14ac:dyDescent="0.25">
      <c r="B4" s="11"/>
    </row>
    <row r="5" spans="1:8" x14ac:dyDescent="0.25">
      <c r="A5" s="127" t="s">
        <v>19</v>
      </c>
      <c r="B5" s="127"/>
      <c r="C5" s="127"/>
      <c r="D5" s="127"/>
      <c r="E5" s="127"/>
      <c r="F5" s="127"/>
      <c r="G5" s="127"/>
    </row>
    <row r="6" spans="1:8" ht="15" customHeight="1" x14ac:dyDescent="0.25"/>
    <row r="7" spans="1:8" ht="15" customHeight="1" x14ac:dyDescent="0.25"/>
    <row r="8" spans="1:8" ht="15" customHeight="1" thickBot="1" x14ac:dyDescent="0.3">
      <c r="A8" s="89" t="s">
        <v>18</v>
      </c>
      <c r="B8" s="11">
        <f>+'Step 1-Feed input section'!B5</f>
        <v>42648</v>
      </c>
    </row>
    <row r="9" spans="1:8" ht="15" customHeight="1" x14ac:dyDescent="0.25">
      <c r="A9" s="116" t="s">
        <v>9</v>
      </c>
      <c r="B9" s="119" t="s">
        <v>10</v>
      </c>
      <c r="C9" s="120"/>
      <c r="D9" s="120"/>
      <c r="E9" s="128"/>
      <c r="F9" s="132" t="s">
        <v>16</v>
      </c>
      <c r="G9" s="133"/>
      <c r="H9" s="8"/>
    </row>
    <row r="10" spans="1:8" s="26" customFormat="1" ht="15" customHeight="1" x14ac:dyDescent="0.25">
      <c r="A10" s="117"/>
      <c r="B10" s="122"/>
      <c r="C10" s="123"/>
      <c r="D10" s="123"/>
      <c r="E10" s="129"/>
      <c r="F10" s="134"/>
      <c r="G10" s="135"/>
      <c r="H10" s="8"/>
    </row>
    <row r="11" spans="1:8" s="9" customFormat="1" ht="30" customHeight="1" x14ac:dyDescent="0.25">
      <c r="A11" s="117"/>
      <c r="B11" s="130" t="s">
        <v>3</v>
      </c>
      <c r="C11" s="130" t="s">
        <v>0</v>
      </c>
      <c r="D11" s="130" t="s">
        <v>1</v>
      </c>
      <c r="E11" s="130" t="s">
        <v>2</v>
      </c>
      <c r="F11" s="136" t="s">
        <v>28</v>
      </c>
      <c r="G11" s="125" t="s">
        <v>11</v>
      </c>
    </row>
    <row r="12" spans="1:8" s="9" customFormat="1" ht="16.5" customHeight="1" thickBot="1" x14ac:dyDescent="0.3">
      <c r="A12" s="118"/>
      <c r="B12" s="131"/>
      <c r="C12" s="131"/>
      <c r="D12" s="131"/>
      <c r="E12" s="131"/>
      <c r="F12" s="100"/>
      <c r="G12" s="126"/>
    </row>
    <row r="13" spans="1:8" s="9" customFormat="1" x14ac:dyDescent="0.25">
      <c r="A13" s="27" t="str">
        <f>'Step 1-Feed input section'!A13</f>
        <v>Energy Supplements</v>
      </c>
      <c r="B13" s="28"/>
      <c r="C13" s="28"/>
      <c r="D13" s="28"/>
      <c r="E13" s="28"/>
      <c r="F13" s="29"/>
      <c r="G13" s="29"/>
    </row>
    <row r="14" spans="1:8" s="9" customFormat="1" x14ac:dyDescent="0.25">
      <c r="A14" s="9" t="str">
        <f>+'Step 1-Feed input section'!A14</f>
        <v>Corn</v>
      </c>
      <c r="B14" s="9">
        <f>+'Step 1-Feed input section'!$F$14/('Step 1-Feed input section'!$G$14/100)/('Step 1-Feed input section'!H14/100)</f>
        <v>1612.9703629703629</v>
      </c>
      <c r="C14" s="9">
        <f>+'Step 1-Feed input section'!F14/('Step 1-Feed input section'!G14/100)/('Step 1-Feed input section'!I14/100)</f>
        <v>161.2970362970363</v>
      </c>
      <c r="D14" s="9">
        <f>+'Step 1-Feed input section'!F14/('Step 1-Feed input section'!G14/100)/'Step 1-Feed input section'!J14</f>
        <v>144.83815504223668</v>
      </c>
      <c r="E14" s="9">
        <f>+'Step 1-Feed input section'!F14/('Step 1-Feed input section'!G14/100)/'Step 1-Feed input section'!K14</f>
        <v>211.8528237931223</v>
      </c>
      <c r="F14" s="9">
        <f>IF('Step 1-Feed input section'!F14&lt;1, 0, (((('Step 1-Feed input section'!$F$20/2000)/('Step 1-Feed input section'!$G$20/100)/('Step 1-Feed input section'!$H$20/100)*(('Step 1-Feed input section'!G14/100)*('Step 1-Feed input section'!H14/100)))*2000)))</f>
        <v>61.088035386773122</v>
      </c>
      <c r="G14" s="44">
        <f>+IF('Step 1-Feed input section'!F14&lt;1,0,(('Step 1-Feed input section'!$F$14)/('Step 1-Feed input section'!$G$14/100)/('Step 1-Feed input section'!$I$14/100))*(('Step 1-Feed input section'!G14/100)*('Step 1-Feed input section'!I14/100)))</f>
        <v>123.48901098901098</v>
      </c>
    </row>
    <row r="15" spans="1:8" s="9" customFormat="1" x14ac:dyDescent="0.25">
      <c r="A15" s="9" t="str">
        <f>+'Step 1-Feed input section'!A15</f>
        <v>Dry Beet Pulp</v>
      </c>
      <c r="B15" s="9">
        <f>+'Step 1-Feed input section'!F15/('Step 1-Feed input section'!G15/100)/('Step 1-Feed input section'!H15/100)</f>
        <v>8046.6870407698807</v>
      </c>
      <c r="C15" s="9">
        <f>+'Step 1-Feed input section'!F15/('Step 1-Feed input section'!G15/100)/('Step 1-Feed input section'!I15/100)</f>
        <v>1092.9082398657597</v>
      </c>
      <c r="D15" s="9">
        <f>+'Step 1-Feed input section'!F15/('Step 1-Feed input section'!G15/100)/'Step 1-Feed input section'!J15</f>
        <v>1061.229740159506</v>
      </c>
      <c r="E15" s="9">
        <f>+'Step 1-Feed input section'!F15/('Step 1-Feed input section'!G15/100)/'Step 1-Feed input section'!K15</f>
        <v>1743.4488588334741</v>
      </c>
      <c r="F15" s="9">
        <f>IF('Step 1-Feed input section'!F15&lt;1, 0, (((('Step 1-Feed input section'!$F$20/2000)/('Step 1-Feed input section'!$G$20/100)/('Step 1-Feed input section'!$H$20/100)*(('Step 1-Feed input section'!G15/100)*('Step 1-Feed input section'!H15/100)))*2000)))</f>
        <v>66.074976624590931</v>
      </c>
      <c r="G15" s="9">
        <f>+IF('Step 1-Feed input section'!F15&lt;1,0,(('Step 1-Feed input section'!$F$14)/('Step 1-Feed input section'!$G$14/100)/('Step 1-Feed input section'!$I$14/100))*(('Step 1-Feed input section'!G15/100)*('Step 1-Feed input section'!I15/100)))</f>
        <v>98.342803030303031</v>
      </c>
    </row>
    <row r="16" spans="1:8" s="9" customFormat="1" x14ac:dyDescent="0.25">
      <c r="A16" s="9" t="str">
        <f>+'Step 1-Feed input section'!A16</f>
        <v xml:space="preserve">Lightweight Wheat </v>
      </c>
      <c r="B16" s="9">
        <f>+'Step 1-Feed input section'!F16/('Step 1-Feed input section'!G16/100)/('Step 1-Feed input section'!H16/100)</f>
        <v>974.40281587814559</v>
      </c>
      <c r="C16" s="9">
        <f>+'Step 1-Feed input section'!F16/('Step 1-Feed input section'!G16/100)/('Step 1-Feed input section'!I16/100)</f>
        <v>154.56044665653346</v>
      </c>
      <c r="D16" s="9">
        <f>+'Step 1-Feed input section'!F16/('Step 1-Feed input section'!G16/100)/'Step 1-Feed input section'!J16</f>
        <v>138.62637999091143</v>
      </c>
      <c r="E16" s="9">
        <f>+'Step 1-Feed input section'!F16/('Step 1-Feed input section'!G16/100)/'Step 1-Feed input section'!K16</f>
        <v>203.73877059270316</v>
      </c>
      <c r="F16" s="9">
        <f>IF('Step 1-Feed input section'!F16&lt;1, 0, (((('Step 1-Feed input section'!$F$20/2000)/('Step 1-Feed input section'!$G$20/100)/('Step 1-Feed input section'!$H$20/100)*(('Step 1-Feed input section'!G16/100)*('Step 1-Feed input section'!H16/100)))*2000)))</f>
        <v>97.999379652605469</v>
      </c>
      <c r="G16" s="9">
        <f>+IF('Step 1-Feed input section'!F16&lt;1,0,(('Step 1-Feed input section'!$F$14)/('Step 1-Feed input section'!$G$14/100)/('Step 1-Feed input section'!$I$14/100))*(('Step 1-Feed input section'!G16/100)*('Step 1-Feed input section'!I16/100)))</f>
        <v>124.8922952047952</v>
      </c>
    </row>
    <row r="17" spans="1:7" s="31" customFormat="1" x14ac:dyDescent="0.25">
      <c r="A17" s="9" t="str">
        <f>+'Step 1-Feed input section'!A17</f>
        <v>Soybean Hulls</v>
      </c>
      <c r="B17" s="9">
        <f>+'Step 1-Feed input section'!F17/('Step 1-Feed input section'!G17/100)/('Step 1-Feed input section'!H17/100)</f>
        <v>1132.1339950372208</v>
      </c>
      <c r="C17" s="9">
        <f>+'Step 1-Feed input section'!F17/('Step 1-Feed input section'!G17/100)/('Step 1-Feed input section'!I17/100)</f>
        <v>222.83272283272282</v>
      </c>
      <c r="D17" s="9">
        <f>+'Step 1-Feed input section'!F17/('Step 1-Feed input section'!G17/100)/'Step 1-Feed input section'!J17</f>
        <v>222.83272283272282</v>
      </c>
      <c r="E17" s="9">
        <f>+'Step 1-Feed input section'!F17/('Step 1-Feed input section'!G17/100)/'Step 1-Feed input section'!K17</f>
        <v>379.41787941787942</v>
      </c>
      <c r="F17" s="9">
        <f>IF('Step 1-Feed input section'!F17&lt;1, 0, (((('Step 1-Feed input section'!$F$20/2000)/('Step 1-Feed input section'!$G$20/100)/('Step 1-Feed input section'!$H$20/100)*(('Step 1-Feed input section'!G17/100)*('Step 1-Feed input section'!H17/100)))*2000)))</f>
        <v>89.04682274247493</v>
      </c>
      <c r="G17" s="9">
        <f>+IF('Step 1-Feed input section'!F17&lt;1,0,(('Step 1-Feed input section'!$F$14)/('Step 1-Feed input section'!$G$14/100)/('Step 1-Feed input section'!$I$14/100))*(('Step 1-Feed input section'!G17/100)*('Step 1-Feed input section'!I17/100)))</f>
        <v>91.455419580419587</v>
      </c>
    </row>
    <row r="18" spans="1:7" s="9" customFormat="1" x14ac:dyDescent="0.25">
      <c r="A18" s="9" t="str">
        <f>+'Step 1-Feed input section'!A18</f>
        <v>Wheat Midds</v>
      </c>
      <c r="B18" s="9">
        <f>+'Step 1-Feed input section'!F18/('Step 1-Feed input section'!G18/100)/('Step 1-Feed input section'!H18/100)</f>
        <v>823.64476166578356</v>
      </c>
      <c r="C18" s="9">
        <f>+'Step 1-Feed input section'!F18/('Step 1-Feed input section'!G18/100)/('Step 1-Feed input section'!I18/100)</f>
        <v>209.86017215045996</v>
      </c>
      <c r="D18" s="9">
        <f>+'Step 1-Feed input section'!F18/('Step 1-Feed input section'!G18/100)/'Step 1-Feed input section'!J18</f>
        <v>196.40759701260995</v>
      </c>
      <c r="E18" s="9">
        <f>+'Step 1-Feed input section'!F18/('Step 1-Feed input section'!G18/100)/'Step 1-Feed input section'!K18</f>
        <v>306.39585133967154</v>
      </c>
      <c r="F18" s="9">
        <f>IF('Step 1-Feed input section'!F18&lt;1, 0, (((('Step 1-Feed input section'!$F$20/2000)/('Step 1-Feed input section'!$G$20/100)/('Step 1-Feed input section'!$H$20/100)*(('Step 1-Feed input section'!G18/100)*('Step 1-Feed input section'!H18/100)))*2000)))</f>
        <v>132.08612040133781</v>
      </c>
      <c r="G18" s="9">
        <f>+IF('Step 1-Feed input section'!F18&lt;1,0,(('Step 1-Feed input section'!$F$14)/('Step 1-Feed input section'!$G$14/100)/('Step 1-Feed input section'!$I$14/100))*(('Step 1-Feed input section'!G18/100)*('Step 1-Feed input section'!I18/100)))</f>
        <v>104.79468448218448</v>
      </c>
    </row>
    <row r="19" spans="1:7" s="9" customFormat="1" x14ac:dyDescent="0.25">
      <c r="A19" s="30" t="str">
        <f>'Step 1-Feed input section'!A19</f>
        <v>Protein Supplements</v>
      </c>
      <c r="B19" s="30"/>
      <c r="C19" s="30"/>
      <c r="D19" s="30"/>
      <c r="E19" s="30"/>
      <c r="F19" s="37"/>
      <c r="G19" s="37"/>
    </row>
    <row r="20" spans="1:7" s="9" customFormat="1" x14ac:dyDescent="0.25">
      <c r="A20" s="9" t="str">
        <f>+'Step 1-Feed input section'!A20</f>
        <v>Soybean Meal (44%)</v>
      </c>
      <c r="B20" s="9">
        <f>+'Step 1-Feed input section'!F20/('Step 1-Feed input section'!G20/100)/('Step 1-Feed input section'!H20/100)</f>
        <v>797.91059805085058</v>
      </c>
      <c r="C20" s="9">
        <f>+'Step 1-Feed input section'!F20/('Step 1-Feed input section'!G20/100)/('Step 1-Feed input section'!I20/100)</f>
        <v>458.05978776993271</v>
      </c>
      <c r="D20" s="9">
        <f>+'Step 1-Feed input section'!F20/('Step 1-Feed input section'!G20/100)/'Step 1-Feed input section'!J20</f>
        <v>416.88587426252303</v>
      </c>
      <c r="E20" s="9">
        <f>+'Step 1-Feed input section'!F20/('Step 1-Feed input section'!G20/100)/'Step 1-Feed input section'!K20</f>
        <v>618.38071348940923</v>
      </c>
      <c r="F20" s="44">
        <f>IF('Step 1-Feed input section'!F20&lt;1, 0, (((('Step 1-Feed input section'!$F$20/2000)/('Step 1-Feed input section'!$G$20/100)/('Step 1-Feed input section'!$H$20/100)*(('Step 1-Feed input section'!G20/100)*('Step 1-Feed input section'!H20/100)))*2000)))</f>
        <v>341.34615384615387</v>
      </c>
      <c r="G20" s="9">
        <f>+IF('Step 1-Feed input section'!F20&lt;1,0,(('Step 1-Feed input section'!$F$14)/('Step 1-Feed input section'!$G$14/100)/('Step 1-Feed input section'!$I$14/100))*(('Step 1-Feed input section'!G20/100)*('Step 1-Feed input section'!I20/100)))</f>
        <v>120.19855144855147</v>
      </c>
    </row>
    <row r="21" spans="1:7" s="9" customFormat="1" x14ac:dyDescent="0.25">
      <c r="A21" s="9" t="str">
        <f>+'Step 1-Feed input section'!A21</f>
        <v>Dry Corn Gluten Feed</v>
      </c>
      <c r="B21" s="9">
        <f>+'Step 1-Feed input section'!F21/('Step 1-Feed input section'!G21/100)/('Step 1-Feed input section'!H21/100)</f>
        <v>0</v>
      </c>
      <c r="C21" s="9">
        <f>+'Step 1-Feed input section'!F21/('Step 1-Feed input section'!G21/100)/('Step 1-Feed input section'!I21/100)</f>
        <v>0</v>
      </c>
      <c r="D21" s="9">
        <f>+'Step 1-Feed input section'!F21/('Step 1-Feed input section'!G21/100)/'Step 1-Feed input section'!J21</f>
        <v>0</v>
      </c>
      <c r="E21" s="9">
        <f>+'Step 1-Feed input section'!F21/('Step 1-Feed input section'!G21/100)/'Step 1-Feed input section'!K21</f>
        <v>0</v>
      </c>
      <c r="F21" s="9">
        <f>IF('Step 1-Feed input section'!F21&lt;1, 0, (((('Step 1-Feed input section'!$F$20/2000)/('Step 1-Feed input section'!$G$20/100)/('Step 1-Feed input section'!$H$20/100)*(('Step 1-Feed input section'!G21/100)*('Step 1-Feed input section'!H21/100)))*2000)))</f>
        <v>0</v>
      </c>
      <c r="G21" s="9">
        <f>+IF('Step 1-Feed input section'!F21&lt;1,0,(('Step 1-Feed input section'!$F$14)/('Step 1-Feed input section'!$G$14/100)/('Step 1-Feed input section'!$I$14/100))*(('Step 1-Feed input section'!G21/100)*('Step 1-Feed input section'!I21/100)))</f>
        <v>0</v>
      </c>
    </row>
    <row r="22" spans="1:7" s="9" customFormat="1" x14ac:dyDescent="0.25">
      <c r="A22" s="9" t="str">
        <f>+'Step 1-Feed input section'!A22</f>
        <v>Condensed Distillers Solubles (Syrup)</v>
      </c>
      <c r="B22" s="9">
        <f>+'Step 1-Feed input section'!F22/('Step 1-Feed input section'!G22/100)/('Step 1-Feed input section'!H22/100)</f>
        <v>927.56705659931481</v>
      </c>
      <c r="C22" s="9">
        <f>+'Step 1-Feed input section'!F22/('Step 1-Feed input section'!G22/100)/('Step 1-Feed input section'!I22/100)</f>
        <v>178.88793234415354</v>
      </c>
      <c r="D22" s="9">
        <f>+'Step 1-Feed input section'!F22/('Step 1-Feed input section'!G22/100)/'Step 1-Feed input section'!J22</f>
        <v>156.52694080113434</v>
      </c>
      <c r="E22" s="9">
        <f>+'Step 1-Feed input section'!F22/('Step 1-Feed input section'!G22/100)/'Step 1-Feed input section'!K22</f>
        <v>224.75663294521854</v>
      </c>
      <c r="F22" s="9">
        <f>IF('Step 1-Feed input section'!F22&lt;1, 0, (((('Step 1-Feed input section'!$F$20/2000)/('Step 1-Feed input section'!$G$20/100)/('Step 1-Feed input section'!$H$20/100)*(('Step 1-Feed input section'!G22/100)*('Step 1-Feed input section'!H22/100)))*2000)))</f>
        <v>46.74958193979932</v>
      </c>
      <c r="G22" s="9">
        <f>+IF('Step 1-Feed input section'!F22&lt;1,0,(('Step 1-Feed input section'!$F$14)/('Step 1-Feed input section'!$G$14/100)/('Step 1-Feed input section'!$I$14/100))*(('Step 1-Feed input section'!G22/100)*('Step 1-Feed input section'!I22/100)))</f>
        <v>49.002039627039629</v>
      </c>
    </row>
    <row r="23" spans="1:7" s="9" customFormat="1" x14ac:dyDescent="0.25">
      <c r="A23" s="9" t="str">
        <f>+'Step 1-Feed input section'!A23</f>
        <v>Wet Distiller's Grains (WDG)</v>
      </c>
      <c r="B23" s="9">
        <f>+'Step 1-Feed input section'!F23/('Step 1-Feed input section'!G23/100)/('Step 1-Feed input section'!H23/100)</f>
        <v>699.41127815890616</v>
      </c>
      <c r="C23" s="9">
        <f>+'Step 1-Feed input section'!F23/('Step 1-Feed input section'!G23/100)/('Step 1-Feed input section'!I23/100)</f>
        <v>218.38760318022989</v>
      </c>
      <c r="D23" s="9">
        <f>+'Step 1-Feed input section'!F23/('Step 1-Feed input section'!G23/100)/'Step 1-Feed input section'!J23</f>
        <v>191.08915278270112</v>
      </c>
      <c r="E23" s="9">
        <f>+'Step 1-Feed input section'!F23/('Step 1-Feed input section'!G23/100)/'Step 1-Feed input section'!K23</f>
        <v>274.38442450849396</v>
      </c>
      <c r="F23" s="9">
        <f>IF('Step 1-Feed input section'!F23&lt;1, 0, (((('Step 1-Feed input section'!$F$20/2000)/('Step 1-Feed input section'!$G$20/100)/('Step 1-Feed input section'!$H$20/100)*(('Step 1-Feed input section'!G23/100)*('Step 1-Feed input section'!H23/100)))*2000)))</f>
        <v>75.689799331103671</v>
      </c>
      <c r="G23" s="9">
        <f>+IF('Step 1-Feed input section'!F23&lt;1,0,(('Step 1-Feed input section'!$F$14)/('Step 1-Feed input section'!$G$14/100)/('Step 1-Feed input section'!$I$14/100))*(('Step 1-Feed input section'!G23/100)*('Step 1-Feed input section'!I23/100)))</f>
        <v>49.002039627039629</v>
      </c>
    </row>
    <row r="24" spans="1:7" s="9" customFormat="1" x14ac:dyDescent="0.25">
      <c r="A24" s="9" t="str">
        <f>+'Step 1-Feed input section'!A24</f>
        <v>Modified Distiller's Grains (MDG)</v>
      </c>
      <c r="B24" s="9">
        <f>+'Step 1-Feed input section'!F24/('Step 1-Feed input section'!G24/100)/('Step 1-Feed input section'!H24/100)</f>
        <v>553.73821482068888</v>
      </c>
      <c r="C24" s="9">
        <f>+'Step 1-Feed input section'!F24/('Step 1-Feed input section'!G24/100)/('Step 1-Feed input section'!I24/100)</f>
        <v>173.26647366969945</v>
      </c>
      <c r="D24" s="9">
        <f>+'Step 1-Feed input section'!F24/('Step 1-Feed input section'!G24/100)/'Step 1-Feed input section'!J24</f>
        <v>153.46459096459094</v>
      </c>
      <c r="E24" s="9">
        <f>+'Step 1-Feed input section'!F24/('Step 1-Feed input section'!G24/100)/'Step 1-Feed input section'!K24</f>
        <v>220.73674042852124</v>
      </c>
      <c r="F24" s="9">
        <f>IF('Step 1-Feed input section'!F24&lt;1, 0, (((('Step 1-Feed input section'!$F$20/2000)/('Step 1-Feed input section'!$G$20/100)/('Step 1-Feed input section'!$H$20/100)*(('Step 1-Feed input section'!G24/100)*('Step 1-Feed input section'!H24/100)))*2000)))</f>
        <v>111.4521523357428</v>
      </c>
      <c r="G24" s="9">
        <f>+IF('Step 1-Feed input section'!F24&lt;1,0,(('Step 1-Feed input section'!$F$14)/('Step 1-Feed input section'!$G$14/100)/('Step 1-Feed input section'!$I$14/100))*(('Step 1-Feed input section'!G24/100)*('Step 1-Feed input section'!I24/100)))</f>
        <v>72.002997002997006</v>
      </c>
    </row>
    <row r="25" spans="1:7" s="9" customFormat="1" x14ac:dyDescent="0.25">
      <c r="A25" s="9" t="str">
        <f>+'Step 1-Feed input section'!A25</f>
        <v>Dry Distiller's Grains (DDG)</v>
      </c>
      <c r="B25" s="9">
        <f>+'Step 1-Feed input section'!F25/('Step 1-Feed input section'!G25/100)/('Step 1-Feed input section'!H25/100)</f>
        <v>491.86924186924182</v>
      </c>
      <c r="C25" s="9">
        <f>+'Step 1-Feed input section'!F25/('Step 1-Feed input section'!G25/100)/('Step 1-Feed input section'!I25/100)</f>
        <v>170.21991741092862</v>
      </c>
      <c r="D25" s="9">
        <f>+'Step 1-Feed input section'!F25/('Step 1-Feed input section'!G25/100)/'Step 1-Feed input section'!J25</f>
        <v>153.02598635931966</v>
      </c>
      <c r="E25" s="9">
        <f>+'Step 1-Feed input section'!F25/('Step 1-Feed input section'!G25/100)/'Step 1-Feed input section'!K25</f>
        <v>222.78783308195068</v>
      </c>
      <c r="F25" s="9">
        <f>IF('Step 1-Feed input section'!F25&lt;1, 0, (((('Step 1-Feed input section'!$F$20/2000)/('Step 1-Feed input section'!$G$20/100)/('Step 1-Feed input section'!$H$20/100)*(('Step 1-Feed input section'!G25/100)*('Step 1-Feed input section'!H25/100)))*2000)))</f>
        <v>221.18081777969576</v>
      </c>
      <c r="G25" s="9">
        <f>+IF('Step 1-Feed input section'!F25&lt;1,0,(('Step 1-Feed input section'!$F$14)/('Step 1-Feed input section'!$G$14/100)/('Step 1-Feed input section'!$I$14/100))*(('Step 1-Feed input section'!G25/100)*('Step 1-Feed input section'!I25/100)))</f>
        <v>129.19892607392609</v>
      </c>
    </row>
    <row r="26" spans="1:7" s="9" customFormat="1" x14ac:dyDescent="0.25">
      <c r="A26" s="9" t="str">
        <f>+'Step 1-Feed input section'!A26</f>
        <v>Cottonseed Cake (30%)</v>
      </c>
      <c r="B26" s="9" t="e">
        <f>+'Step 1-Feed input section'!F26/('Step 1-Feed input section'!G26/100)/('Step 1-Feed input section'!H26/100)</f>
        <v>#DIV/0!</v>
      </c>
      <c r="C26" s="9" t="e">
        <f>+'Step 1-Feed input section'!F26/('Step 1-Feed input section'!G26/100)/('Step 1-Feed input section'!I26/100)</f>
        <v>#DIV/0!</v>
      </c>
      <c r="D26" s="9" t="e">
        <f>+'Step 1-Feed input section'!F26/('Step 1-Feed input section'!G26/100)/'Step 1-Feed input section'!J26</f>
        <v>#DIV/0!</v>
      </c>
      <c r="E26" s="9" t="e">
        <f>+'Step 1-Feed input section'!F26/('Step 1-Feed input section'!G26/100)/'Step 1-Feed input section'!K26</f>
        <v>#DIV/0!</v>
      </c>
      <c r="F26" s="9">
        <f>IF('Step 1-Feed input section'!F26&lt;1, 0, (((('Step 1-Feed input section'!$F$20/2000)/('Step 1-Feed input section'!$G$20/100)/('Step 1-Feed input section'!$H$20/100)*(('Step 1-Feed input section'!G26/100)*('Step 1-Feed input section'!H26/100)))*2000)))</f>
        <v>0</v>
      </c>
      <c r="G26" s="9">
        <f>+IF('Step 1-Feed input section'!F26&lt;1,0,(('Step 1-Feed input section'!$F$14)/('Step 1-Feed input section'!$G$14/100)/('Step 1-Feed input section'!$I$14/100))*(('Step 1-Feed input section'!G26/100)*('Step 1-Feed input section'!I26/100)))</f>
        <v>0</v>
      </c>
    </row>
    <row r="27" spans="1:7" s="9" customFormat="1" x14ac:dyDescent="0.25">
      <c r="A27" s="9" t="str">
        <f>+'Step 1-Feed input section'!A27</f>
        <v>Soybean Meal (48%)</v>
      </c>
      <c r="B27" s="9">
        <f>+'Step 1-Feed input section'!F27/('Step 1-Feed input section'!G27/100)/('Step 1-Feed input section'!H27/100)</f>
        <v>734.15210774230331</v>
      </c>
      <c r="C27" s="9">
        <f>+'Step 1-Feed input section'!F27/('Step 1-Feed input section'!G27/100)/('Step 1-Feed input section'!I27/100)</f>
        <v>485.45808124459808</v>
      </c>
      <c r="D27" s="9">
        <f>+'Step 1-Feed input section'!F27/('Step 1-Feed input section'!G27/100)/'Step 1-Feed input section'!J27</f>
        <v>446.39823562721665</v>
      </c>
      <c r="E27" s="9">
        <f>+'Step 1-Feed input section'!F27/('Step 1-Feed input section'!G27/100)/'Step 1-Feed input section'!K27</f>
        <v>669.59735344082503</v>
      </c>
      <c r="F27" s="9">
        <f>IF('Step 1-Feed input section'!F27&lt;1, 0, (((('Step 1-Feed input section'!$F$20/2000)/('Step 1-Feed input section'!$G$20/100)/('Step 1-Feed input section'!$H$20/100)*(('Step 1-Feed input section'!G27/100)*('Step 1-Feed input section'!H27/100)))*2000)))</f>
        <v>375.66428866832092</v>
      </c>
      <c r="G27" s="9">
        <f>+IF('Step 1-Feed input section'!F27&lt;1,0,(('Step 1-Feed input section'!$F$14)/('Step 1-Feed input section'!$G$14/100)/('Step 1-Feed input section'!$I$14/100))*(('Step 1-Feed input section'!G27/100)*('Step 1-Feed input section'!I27/100)))</f>
        <v>114.84348984348986</v>
      </c>
    </row>
    <row r="28" spans="1:7" s="9" customFormat="1" x14ac:dyDescent="0.25">
      <c r="A28" s="9" t="str">
        <f>+'Step 1-Feed input section'!A28</f>
        <v>Whole Soybeans</v>
      </c>
      <c r="B28" s="9">
        <f>+'Step 1-Feed input section'!F28/('Step 1-Feed input section'!G28/100)/('Step 1-Feed input section'!H28/100)</f>
        <v>769.74772539288665</v>
      </c>
      <c r="C28" s="9">
        <f>+'Step 1-Feed input section'!F28/('Step 1-Feed input section'!G28/100)/('Step 1-Feed input section'!I28/100)</f>
        <v>338.35064852434579</v>
      </c>
      <c r="D28" s="9">
        <f>+'Step 1-Feed input section'!F28/('Step 1-Feed input section'!G28/100)/'Step 1-Feed input section'!J28</f>
        <v>301.86185309524967</v>
      </c>
      <c r="E28" s="9">
        <f>+'Step 1-Feed input section'!F28/('Step 1-Feed input section'!G28/100)/'Step 1-Feed input section'!K28</f>
        <v>433.66069036218971</v>
      </c>
      <c r="F28" s="9">
        <f>IF('Step 1-Feed input section'!F28&lt;1, 0, (((('Step 1-Feed input section'!$F$20/2000)/('Step 1-Feed input section'!$G$20/100)/('Step 1-Feed input section'!$H$20/100)*(('Step 1-Feed input section'!G28/100)*('Step 1-Feed input section'!H28/100)))*2000)))</f>
        <v>296.82274247491642</v>
      </c>
      <c r="G28" s="9">
        <f>+IF('Step 1-Feed input section'!F28&lt;1,0,(('Step 1-Feed input section'!$F$14)/('Step 1-Feed input section'!$G$14/100)/('Step 1-Feed input section'!$I$14/100))*(('Step 1-Feed input section'!G28/100)*('Step 1-Feed input section'!I28/100)))</f>
        <v>136.50568181818184</v>
      </c>
    </row>
    <row r="29" spans="1:7" s="9" customFormat="1" x14ac:dyDescent="0.25">
      <c r="A29" s="9" t="str">
        <f>+'Step 1-Feed input section'!A29</f>
        <v>Alfalfa Hay</v>
      </c>
      <c r="B29" s="9">
        <f>+'Step 1-Feed input section'!F29/('Step 1-Feed input section'!G29/100)/('Step 1-Feed input section'!H29/100)</f>
        <v>1023.7208513070582</v>
      </c>
      <c r="C29" s="9">
        <f>+'Step 1-Feed input section'!F29/('Step 1-Feed input section'!G29/100)/('Step 1-Feed input section'!I29/100)</f>
        <v>368.53950647054091</v>
      </c>
      <c r="D29" s="9">
        <f>+'Step 1-Feed input section'!F29/('Step 1-Feed input section'!G29/100)/'Step 1-Feed input section'!J29</f>
        <v>389.80140107461062</v>
      </c>
      <c r="E29" s="9">
        <f>+'Step 1-Feed input section'!F29/('Step 1-Feed input section'!G29/100)/'Step 1-Feed input section'!K29</f>
        <v>779.60280214922125</v>
      </c>
      <c r="F29" s="9">
        <f>IF('Step 1-Feed input section'!F29&lt;1, 0, (((('Step 1-Feed input section'!$F$20/2000)/('Step 1-Feed input section'!$G$20/100)/('Step 1-Feed input section'!$H$20/100)*(('Step 1-Feed input section'!G29/100)*('Step 1-Feed input section'!H29/100)))*2000)))</f>
        <v>137.4480796202395</v>
      </c>
      <c r="G29" s="9">
        <f>+IF('Step 1-Feed input section'!F29&lt;1,0,(('Step 1-Feed input section'!$F$14)/('Step 1-Feed input section'!$G$14/100)/('Step 1-Feed input section'!$I$14/100))*(('Step 1-Feed input section'!G29/100)*('Step 1-Feed input section'!I29/100)))</f>
        <v>77.180631868131869</v>
      </c>
    </row>
    <row r="30" spans="1:7" s="9" customFormat="1" x14ac:dyDescent="0.25">
      <c r="A30" s="9" t="str">
        <f>+'Step 1-Feed input section'!A30</f>
        <v xml:space="preserve">Lick Tubs (20%) </v>
      </c>
      <c r="B30" s="9" t="e">
        <f>+'Step 1-Feed input section'!F30/('Step 1-Feed input section'!G30/100)/('Step 1-Feed input section'!H30/100)</f>
        <v>#DIV/0!</v>
      </c>
      <c r="C30" s="9" t="e">
        <f>+'Step 1-Feed input section'!F30/('Step 1-Feed input section'!G30/100)/('Step 1-Feed input section'!I30/100)</f>
        <v>#DIV/0!</v>
      </c>
      <c r="D30" s="9" t="e">
        <f>+'Step 1-Feed input section'!F30/('Step 1-Feed input section'!G30/100)/'Step 1-Feed input section'!J30</f>
        <v>#DIV/0!</v>
      </c>
      <c r="E30" s="9" t="e">
        <f>+'Step 1-Feed input section'!F30/('Step 1-Feed input section'!G30/100)/'Step 1-Feed input section'!K30</f>
        <v>#DIV/0!</v>
      </c>
      <c r="F30" s="9">
        <f>IF('Step 1-Feed input section'!F30&lt;1, 0, (((('Step 1-Feed input section'!$F$20/2000)/('Step 1-Feed input section'!$G$20/100)/('Step 1-Feed input section'!$H$20/100)*(('Step 1-Feed input section'!G30/100)*('Step 1-Feed input section'!H30/100)))*2000)))</f>
        <v>0</v>
      </c>
      <c r="G30" s="9">
        <f>+IF('Step 1-Feed input section'!F30&lt;1,0,(('Step 1-Feed input section'!$F$14)/('Step 1-Feed input section'!$G$14/100)/('Step 1-Feed input section'!$I$14/100))*(('Step 1-Feed input section'!G30/100)*('Step 1-Feed input section'!I30/100)))</f>
        <v>0</v>
      </c>
    </row>
    <row r="31" spans="1:7" s="9" customFormat="1" x14ac:dyDescent="0.25">
      <c r="A31" s="9" t="str">
        <f>+'Step 1-Feed input section'!A31</f>
        <v xml:space="preserve">Other </v>
      </c>
      <c r="B31" s="9" t="e">
        <f>+'Step 1-Feed input section'!F31/('Step 1-Feed input section'!G31/100)/('Step 1-Feed input section'!H31/100)</f>
        <v>#DIV/0!</v>
      </c>
      <c r="C31" s="9" t="e">
        <f>+'Step 1-Feed input section'!F31/('Step 1-Feed input section'!G31/100)/('Step 1-Feed input section'!I31/100)</f>
        <v>#DIV/0!</v>
      </c>
      <c r="D31" s="9" t="e">
        <f>+'Step 1-Feed input section'!F31/('Step 1-Feed input section'!G31/100)/'Step 1-Feed input section'!J31</f>
        <v>#DIV/0!</v>
      </c>
      <c r="E31" s="9" t="e">
        <f>+'Step 1-Feed input section'!F31/('Step 1-Feed input section'!G31/100)/'Step 1-Feed input section'!K31</f>
        <v>#DIV/0!</v>
      </c>
      <c r="F31" s="9">
        <f>IF('Step 1-Feed input section'!F31&lt;1, 0, (((('Step 1-Feed input section'!$F$20/2000)/('Step 1-Feed input section'!$G$20/100)/('Step 1-Feed input section'!$H$20/100)*(('Step 1-Feed input section'!G31/100)*('Step 1-Feed input section'!H31/100)))*2000)))</f>
        <v>0</v>
      </c>
      <c r="G31" s="9">
        <f>+IF('Step 1-Feed input section'!F31&lt;1,0,(('Step 1-Feed input section'!$F$14)/('Step 1-Feed input section'!$G$14/100)/('Step 1-Feed input section'!$I$14/100))*(('Step 1-Feed input section'!G31/100)*('Step 1-Feed input section'!I31/100)))</f>
        <v>0</v>
      </c>
    </row>
    <row r="32" spans="1:7" s="9" customFormat="1" x14ac:dyDescent="0.25">
      <c r="A32" s="9" t="str">
        <f>+'Step 1-Feed input section'!A32</f>
        <v xml:space="preserve">Other </v>
      </c>
      <c r="B32" s="9" t="e">
        <f>+'Step 1-Feed input section'!F32/('Step 1-Feed input section'!G32/100)/('Step 1-Feed input section'!H32/100)</f>
        <v>#DIV/0!</v>
      </c>
      <c r="C32" s="9" t="e">
        <f>+'Step 1-Feed input section'!F32/('Step 1-Feed input section'!G32/100)/('Step 1-Feed input section'!I32/100)</f>
        <v>#DIV/0!</v>
      </c>
      <c r="D32" s="9" t="e">
        <f>+'Step 1-Feed input section'!F32/('Step 1-Feed input section'!G32/100)/'Step 1-Feed input section'!J32</f>
        <v>#DIV/0!</v>
      </c>
      <c r="E32" s="9" t="e">
        <f>+'Step 1-Feed input section'!F32/('Step 1-Feed input section'!G32/100)/'Step 1-Feed input section'!K32</f>
        <v>#DIV/0!</v>
      </c>
      <c r="F32" s="9">
        <f>IF('Step 1-Feed input section'!F32&lt;1, 0, (((('Step 1-Feed input section'!$F$20/2000)/('Step 1-Feed input section'!$G$20/100)/('Step 1-Feed input section'!$H$20/100)*(('Step 1-Feed input section'!G32/100)*('Step 1-Feed input section'!H32/100)))*2000)))</f>
        <v>0</v>
      </c>
      <c r="G32" s="9">
        <f>+IF('Step 1-Feed input section'!F32&lt;1,0,(('Step 1-Feed input section'!$F$14)/('Step 1-Feed input section'!$G$14/100)/('Step 1-Feed input section'!$I$14/100))*(('Step 1-Feed input section'!G32/100)*('Step 1-Feed input section'!I32/100)))</f>
        <v>0</v>
      </c>
    </row>
    <row r="33" spans="1:11" s="9" customFormat="1" x14ac:dyDescent="0.25">
      <c r="A33" s="9" t="str">
        <f>+'Step 1-Feed input section'!A33</f>
        <v xml:space="preserve">Other </v>
      </c>
      <c r="B33" s="9" t="e">
        <f>+'Step 1-Feed input section'!F33/('Step 1-Feed input section'!G33/100)/('Step 1-Feed input section'!H33/100)</f>
        <v>#DIV/0!</v>
      </c>
      <c r="C33" s="9" t="e">
        <f>+'Step 1-Feed input section'!F33/('Step 1-Feed input section'!G33/100)/('Step 1-Feed input section'!I33/100)</f>
        <v>#DIV/0!</v>
      </c>
      <c r="D33" s="9" t="e">
        <f>+'Step 1-Feed input section'!F33/('Step 1-Feed input section'!G33/100)/'Step 1-Feed input section'!J33</f>
        <v>#DIV/0!</v>
      </c>
      <c r="E33" s="9" t="e">
        <f>+'Step 1-Feed input section'!F33/('Step 1-Feed input section'!G33/100)/'Step 1-Feed input section'!K33</f>
        <v>#DIV/0!</v>
      </c>
      <c r="F33" s="9">
        <f>IF('Step 1-Feed input section'!F33&lt;1, 0, (((('Step 1-Feed input section'!$F$20/2000)/('Step 1-Feed input section'!$G$20/100)/('Step 1-Feed input section'!$H$20/100)*(('Step 1-Feed input section'!G33/100)*('Step 1-Feed input section'!H33/100)))*2000)))</f>
        <v>0</v>
      </c>
      <c r="G33" s="9">
        <f>+IF('Step 1-Feed input section'!F33&lt;1,0,(('Step 1-Feed input section'!$F$14)/('Step 1-Feed input section'!$G$14/100)/('Step 1-Feed input section'!$I$14/100))*(('Step 1-Feed input section'!G33/100)*('Step 1-Feed input section'!I33/100)))</f>
        <v>0</v>
      </c>
    </row>
    <row r="34" spans="1:11" x14ac:dyDescent="0.25">
      <c r="A34" s="9" t="str">
        <f>+'Step 1-Feed input section'!A34</f>
        <v xml:space="preserve">Other </v>
      </c>
      <c r="B34" s="9" t="e">
        <f>+'Step 1-Feed input section'!F34/('Step 1-Feed input section'!G34/100)/('Step 1-Feed input section'!H34/100)</f>
        <v>#DIV/0!</v>
      </c>
      <c r="C34" s="9" t="e">
        <f>+'Step 1-Feed input section'!F34/('Step 1-Feed input section'!G34/100)/('Step 1-Feed input section'!I34/100)</f>
        <v>#DIV/0!</v>
      </c>
      <c r="D34" s="9" t="e">
        <f>+'Step 1-Feed input section'!F34/('Step 1-Feed input section'!G34/100)/'Step 1-Feed input section'!J34</f>
        <v>#DIV/0!</v>
      </c>
      <c r="E34" s="9" t="e">
        <f>+'Step 1-Feed input section'!F34/('Step 1-Feed input section'!G34/100)/'Step 1-Feed input section'!K34</f>
        <v>#DIV/0!</v>
      </c>
      <c r="F34" s="9">
        <f>IF('Step 1-Feed input section'!F34&lt;1, 0, (((('Step 1-Feed input section'!$F$20/2000)/('Step 1-Feed input section'!$G$20/100)/('Step 1-Feed input section'!$H$20/100)*(('Step 1-Feed input section'!G34/100)*('Step 1-Feed input section'!H34/100)))*2000)))</f>
        <v>0</v>
      </c>
      <c r="G34" s="9">
        <f>+IF('Step 1-Feed input section'!F34&lt;1,0,(('Step 1-Feed input section'!$F$14)/('Step 1-Feed input section'!$G$14/100)/('Step 1-Feed input section'!$I$14/100))*(('Step 1-Feed input section'!G34/100)*('Step 1-Feed input section'!I34/100)))</f>
        <v>0</v>
      </c>
    </row>
    <row r="35" spans="1:11" x14ac:dyDescent="0.25">
      <c r="A35" s="9" t="str">
        <f>+'Step 1-Feed input section'!A35</f>
        <v xml:space="preserve">Other </v>
      </c>
      <c r="B35" s="9" t="e">
        <f>+'Step 1-Feed input section'!F35/('Step 1-Feed input section'!G35/100)/('Step 1-Feed input section'!H35/100)</f>
        <v>#DIV/0!</v>
      </c>
      <c r="C35" s="9" t="e">
        <f>+'Step 1-Feed input section'!F35/('Step 1-Feed input section'!G35/100)/('Step 1-Feed input section'!I35/100)</f>
        <v>#DIV/0!</v>
      </c>
      <c r="D35" s="9" t="e">
        <f>+'Step 1-Feed input section'!F35/('Step 1-Feed input section'!G35/100)/'Step 1-Feed input section'!J35</f>
        <v>#DIV/0!</v>
      </c>
      <c r="E35" s="9" t="e">
        <f>+'Step 1-Feed input section'!F35/('Step 1-Feed input section'!G35/100)/'Step 1-Feed input section'!K35</f>
        <v>#DIV/0!</v>
      </c>
      <c r="F35" s="9">
        <f>IF('Step 1-Feed input section'!F35&lt;1, 0, (((('Step 1-Feed input section'!$F$20/2000)/('Step 1-Feed input section'!$G$20/100)/('Step 1-Feed input section'!$H$20/100)*(('Step 1-Feed input section'!G35/100)*('Step 1-Feed input section'!H35/100)))*2000)))</f>
        <v>0</v>
      </c>
      <c r="G35" s="9">
        <f>+IF('Step 1-Feed input section'!F35&lt;1,0,(('Step 1-Feed input section'!$F$14)/('Step 1-Feed input section'!$G$14/100)/('Step 1-Feed input section'!$I$14/100))*(('Step 1-Feed input section'!G35/100)*('Step 1-Feed input section'!I35/100)))</f>
        <v>0</v>
      </c>
    </row>
    <row r="36" spans="1:11" x14ac:dyDescent="0.25">
      <c r="A36" s="9" t="str">
        <f>+'Step 1-Feed input section'!A36</f>
        <v xml:space="preserve">Other </v>
      </c>
      <c r="B36" s="9" t="e">
        <f>+'Step 1-Feed input section'!F36/('Step 1-Feed input section'!G36/100)/('Step 1-Feed input section'!H36/100)</f>
        <v>#DIV/0!</v>
      </c>
      <c r="C36" s="9" t="e">
        <f>+'Step 1-Feed input section'!F36/('Step 1-Feed input section'!G36/100)/('Step 1-Feed input section'!I36/100)</f>
        <v>#DIV/0!</v>
      </c>
      <c r="D36" s="9" t="e">
        <f>+'Step 1-Feed input section'!F36/('Step 1-Feed input section'!G36/100)/'Step 1-Feed input section'!J36</f>
        <v>#DIV/0!</v>
      </c>
      <c r="E36" s="9" t="e">
        <f>+'Step 1-Feed input section'!F36/('Step 1-Feed input section'!G36/100)/'Step 1-Feed input section'!K36</f>
        <v>#DIV/0!</v>
      </c>
      <c r="F36" s="9">
        <f>IF('Step 1-Feed input section'!F36&lt;1, 0, (((('Step 1-Feed input section'!$F$20/2000)/('Step 1-Feed input section'!$G$20/100)/('Step 1-Feed input section'!$H$20/100)*(('Step 1-Feed input section'!G36/100)*('Step 1-Feed input section'!H36/100)))*2000)))</f>
        <v>0</v>
      </c>
      <c r="G36" s="9">
        <f>+IF('Step 1-Feed input section'!F36&lt;1,0,(('Step 1-Feed input section'!$F$14)/('Step 1-Feed input section'!$G$14/100)/('Step 1-Feed input section'!$I$14/100))*(('Step 1-Feed input section'!G36/100)*('Step 1-Feed input section'!I36/100)))</f>
        <v>0</v>
      </c>
    </row>
    <row r="38" spans="1:11" ht="15.75" customHeight="1" x14ac:dyDescent="0.25">
      <c r="A38" s="96" t="s">
        <v>68</v>
      </c>
      <c r="B38" s="96"/>
      <c r="C38" s="96"/>
      <c r="D38" s="96"/>
      <c r="E38" s="96"/>
      <c r="F38" s="96"/>
      <c r="G38" s="96"/>
      <c r="H38" s="88"/>
      <c r="I38" s="88"/>
      <c r="J38" s="88"/>
      <c r="K38" s="88"/>
    </row>
    <row r="39" spans="1:11" ht="15.75" customHeight="1" x14ac:dyDescent="0.25">
      <c r="A39" s="96"/>
      <c r="B39" s="96"/>
      <c r="C39" s="96"/>
      <c r="D39" s="96"/>
      <c r="E39" s="96"/>
      <c r="F39" s="96"/>
      <c r="G39" s="96"/>
      <c r="H39" s="88"/>
      <c r="I39" s="88"/>
      <c r="J39" s="88"/>
      <c r="K39" s="88"/>
    </row>
    <row r="40" spans="1:11" x14ac:dyDescent="0.25">
      <c r="A40" s="96"/>
      <c r="B40" s="96"/>
      <c r="C40" s="96"/>
      <c r="D40" s="96"/>
      <c r="E40" s="96"/>
      <c r="F40" s="96"/>
      <c r="G40" s="96"/>
      <c r="H40" s="88"/>
      <c r="I40" s="88"/>
      <c r="J40" s="88"/>
      <c r="K40" s="88"/>
    </row>
    <row r="41" spans="1:11" x14ac:dyDescent="0.25">
      <c r="A41" s="88"/>
      <c r="B41" s="88"/>
      <c r="C41" s="88"/>
      <c r="D41" s="88"/>
      <c r="E41" s="88"/>
      <c r="F41" s="88"/>
      <c r="G41" s="88"/>
    </row>
    <row r="42" spans="1:11" x14ac:dyDescent="0.25">
      <c r="A42" s="88"/>
      <c r="B42" s="88"/>
      <c r="C42" s="88"/>
      <c r="D42" s="88"/>
      <c r="E42" s="88"/>
      <c r="F42" s="88"/>
      <c r="G42" s="88"/>
    </row>
    <row r="43" spans="1:11" x14ac:dyDescent="0.25">
      <c r="A43" s="88"/>
      <c r="B43" s="88"/>
      <c r="C43" s="88"/>
      <c r="D43" s="88"/>
      <c r="E43" s="88"/>
      <c r="F43" s="88"/>
      <c r="G43" s="88"/>
    </row>
  </sheetData>
  <sheetProtection password="C833" sheet="1" objects="1" scenarios="1"/>
  <mergeCells count="11">
    <mergeCell ref="A38:G40"/>
    <mergeCell ref="G11:G12"/>
    <mergeCell ref="A5:G5"/>
    <mergeCell ref="A9:A12"/>
    <mergeCell ref="B9:E10"/>
    <mergeCell ref="B11:B12"/>
    <mergeCell ref="C11:C12"/>
    <mergeCell ref="D11:D12"/>
    <mergeCell ref="E11:E12"/>
    <mergeCell ref="F9:G10"/>
    <mergeCell ref="F11:F12"/>
  </mergeCells>
  <conditionalFormatting sqref="G15:G18">
    <cfRule type="cellIs" dxfId="1" priority="2" operator="lessThan">
      <formula>$G$14</formula>
    </cfRule>
  </conditionalFormatting>
  <conditionalFormatting sqref="F21:F36">
    <cfRule type="cellIs" dxfId="0" priority="1" operator="lessThan">
      <formula>$F$20</formula>
    </cfRule>
  </conditionalFormatting>
  <pageMargins left="0.25" right="0.25" top="0.75" bottom="0.2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workbookViewId="0">
      <selection activeCell="Q22" sqref="Q22"/>
    </sheetView>
  </sheetViews>
  <sheetFormatPr defaultColWidth="8.85546875" defaultRowHeight="12.75" x14ac:dyDescent="0.2"/>
  <sheetData/>
  <sheetProtection sheet="1" objects="1" scenarios="1"/>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Step 1-Feed input section</vt:lpstr>
      <vt:lpstr>Step 2-Results</vt:lpstr>
      <vt:lpstr>Heather Gessner</vt:lpstr>
      <vt:lpstr>'Step 1-Feed input section'!Print_Area</vt:lpstr>
    </vt:vector>
  </TitlesOfParts>
  <Manager/>
  <Company>SDSU Extension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Feed Value Calculator</dc:title>
  <dc:subject/>
  <dc:creator>Heather Gessner</dc:creator>
  <cp:keywords>Feed Value Calculator; feed analysis, feedstuff</cp:keywords>
  <dc:description/>
  <cp:lastModifiedBy>Carrie Kittrell</cp:lastModifiedBy>
  <cp:lastPrinted>2016-10-14T21:06:07Z</cp:lastPrinted>
  <dcterms:created xsi:type="dcterms:W3CDTF">2001-10-05T23:38:45Z</dcterms:created>
  <dcterms:modified xsi:type="dcterms:W3CDTF">2017-03-17T15:26:09Z</dcterms:modified>
  <cp:category/>
</cp:coreProperties>
</file>